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СОВЕТ ДЕПУТАТОВ _8 СОЗЫВ (2025-2030)\2025\03 НОЯБРЬ 20.11.2025\Уточнение бюджета 2025  13.11.2025\"/>
    </mc:Choice>
  </mc:AlternateContent>
  <xr:revisionPtr revIDLastSave="0" documentId="13_ncr:1_{8E38BEEB-D835-4B49-9BC6-2ABFBEBFF2BD}" xr6:coauthVersionLast="47" xr6:coauthVersionMax="47" xr10:uidLastSave="{00000000-0000-0000-0000-000000000000}"/>
  <bookViews>
    <workbookView xWindow="780" yWindow="780" windowWidth="21600" windowHeight="11340" xr2:uid="{00000000-000D-0000-FFFF-FFFF00000000}"/>
  </bookViews>
  <sheets>
    <sheet name="МБТ 2025-2027" sheetId="1" r:id="rId1"/>
  </sheets>
  <definedNames>
    <definedName name="_xlnm.Print_Area" localSheetId="0">'МБТ 2025-2027'!$C$1:$AO$88</definedName>
  </definedNames>
  <calcPr calcId="191029"/>
</workbook>
</file>

<file path=xl/calcChain.xml><?xml version="1.0" encoding="utf-8"?>
<calcChain xmlns="http://schemas.openxmlformats.org/spreadsheetml/2006/main">
  <c r="AM85" i="1" l="1"/>
  <c r="AM21" i="1" l="1"/>
  <c r="AM26" i="1"/>
  <c r="AM77" i="1" l="1"/>
  <c r="AM64" i="1" l="1"/>
  <c r="AM79" i="1" l="1"/>
  <c r="AN65" i="1" l="1"/>
  <c r="AM60" i="1"/>
  <c r="AN71" i="1" l="1"/>
  <c r="AN69" i="1" s="1"/>
  <c r="AO71" i="1"/>
  <c r="AO69" i="1" s="1"/>
  <c r="AM75" i="1"/>
  <c r="AM74" i="1"/>
  <c r="AM73" i="1"/>
  <c r="AM71" i="1" s="1"/>
  <c r="AM20" i="1"/>
  <c r="AM23" i="1"/>
  <c r="AM22" i="1"/>
  <c r="AM38" i="1" l="1"/>
  <c r="AO52" i="1" l="1"/>
  <c r="AM39" i="1"/>
  <c r="AN61" i="1" l="1"/>
  <c r="AM61" i="1"/>
  <c r="AN64" i="1"/>
  <c r="AM10" i="1" l="1"/>
  <c r="AN55" i="1" l="1"/>
  <c r="AN52" i="1" s="1"/>
  <c r="AM70" i="1"/>
  <c r="AM69" i="1" s="1"/>
  <c r="AM55" i="1" l="1"/>
  <c r="AM58" i="1" l="1"/>
  <c r="AM56" i="1" l="1"/>
  <c r="AM52" i="1" s="1"/>
  <c r="AO33" i="1"/>
  <c r="AO18" i="1"/>
  <c r="AO24" i="1"/>
  <c r="AO28" i="1"/>
  <c r="AO42" i="1"/>
  <c r="AN33" i="1"/>
  <c r="AN11" i="1"/>
  <c r="AN42" i="1"/>
  <c r="AN28" i="1"/>
  <c r="AN18" i="1"/>
  <c r="AN24" i="1"/>
  <c r="AM33" i="1"/>
  <c r="AM28" i="1"/>
  <c r="AM24" i="1"/>
  <c r="AM18" i="1"/>
  <c r="AM42" i="1"/>
  <c r="AM16" i="1" l="1"/>
  <c r="AM14" i="1" s="1"/>
  <c r="AM8" i="1" s="1"/>
  <c r="AM88" i="1" s="1"/>
  <c r="AO16" i="1"/>
  <c r="AO14" i="1" s="1"/>
  <c r="AO8" i="1" s="1"/>
  <c r="AN16" i="1"/>
  <c r="AN14" i="1" s="1"/>
  <c r="AN8" i="1" s="1"/>
  <c r="AO88" i="1" l="1"/>
  <c r="AN88" i="1"/>
  <c r="AG52" i="1" l="1"/>
  <c r="AH52" i="1"/>
  <c r="AI52" i="1"/>
  <c r="AJ52" i="1"/>
  <c r="AK52" i="1"/>
  <c r="AL52" i="1"/>
  <c r="AF10" i="1"/>
  <c r="AF39" i="1"/>
  <c r="AF52" i="1"/>
  <c r="AF46" i="1"/>
  <c r="AF45" i="1"/>
  <c r="AF44" i="1"/>
  <c r="AF41" i="1"/>
  <c r="AG16" i="1"/>
  <c r="AG14" i="1" s="1"/>
  <c r="AH16" i="1"/>
  <c r="AH14" i="1" s="1"/>
  <c r="AI16" i="1"/>
  <c r="AI14" i="1" s="1"/>
  <c r="AJ16" i="1"/>
  <c r="AJ14" i="1" s="1"/>
  <c r="AK16" i="1"/>
  <c r="AK14" i="1" s="1"/>
  <c r="AL16" i="1"/>
  <c r="AL14" i="1" s="1"/>
  <c r="AG42" i="1"/>
  <c r="AH42" i="1"/>
  <c r="AI42" i="1"/>
  <c r="AJ42" i="1"/>
  <c r="AK42" i="1"/>
  <c r="AL42" i="1"/>
  <c r="AF16" i="1"/>
  <c r="AF14" i="1" s="1"/>
  <c r="AF42" i="1" l="1"/>
  <c r="AF8" i="1" s="1"/>
  <c r="AF88" i="1" s="1"/>
  <c r="AL8" i="1"/>
  <c r="AL88" i="1" s="1"/>
  <c r="AJ8" i="1"/>
  <c r="AJ88" i="1" s="1"/>
  <c r="AH8" i="1"/>
  <c r="AH88" i="1" s="1"/>
  <c r="AK8" i="1"/>
  <c r="AK88" i="1" s="1"/>
  <c r="AI8" i="1"/>
  <c r="AI88" i="1" s="1"/>
  <c r="AG8" i="1"/>
  <c r="AG88" i="1" s="1"/>
</calcChain>
</file>

<file path=xl/sharedStrings.xml><?xml version="1.0" encoding="utf-8"?>
<sst xmlns="http://schemas.openxmlformats.org/spreadsheetml/2006/main" count="94" uniqueCount="81">
  <si>
    <t>из них:</t>
  </si>
  <si>
    <t>в том числе на:</t>
  </si>
  <si>
    <t xml:space="preserve"> -выплату компенсации родительской платы за присмотр и уход за детьми, осваивающими образовательные программы дошкольного образования в организациях  Московской области, осуществляющих образовательную деятельность</t>
  </si>
  <si>
    <t>педагогических работников</t>
  </si>
  <si>
    <t xml:space="preserve"> -оплату труда </t>
  </si>
  <si>
    <t xml:space="preserve">Направление расходования средств межбюджетных трансфертов </t>
  </si>
  <si>
    <t>административно-хозяйственных, учебно-вспомогательных и иных работников</t>
  </si>
  <si>
    <t>2019 год</t>
  </si>
  <si>
    <t xml:space="preserve"> </t>
  </si>
  <si>
    <t>Сумма
(тыс.руб.)</t>
  </si>
  <si>
    <t xml:space="preserve">Субсидия на реализацию мероприятий по обеспечению жильем молодых семей </t>
  </si>
  <si>
    <t>Субвенция на выплату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</si>
  <si>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Субвенция на создание административных комиссий, уполномоченных рассматривать дела об административных правонарушениях в сфере благоустройства</t>
  </si>
  <si>
    <t xml:space="preserve"> -приобретение учебников и учебных пособий, средств обучения, игр, игрушек</t>
  </si>
  <si>
    <t xml:space="preserve">Субсидия на реализацию программ формирования современной городской среды в части достижения основного результата по благоустройству общественных территорий </t>
  </si>
  <si>
    <t>Субвенция на компенсацию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</si>
  <si>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 xml:space="preserve"> -оплату труда работников, осуществляющих работу по обеспечению выплаты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</si>
  <si>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 xml:space="preserve"> -оплату банковских и почтовых услуг по перечислению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</si>
  <si>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Субвенция на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</si>
  <si>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 xml:space="preserve"> учебно-вспомогательного и прочего персонала дошкольного образования</t>
  </si>
  <si>
    <t>Субвенция на осуществление первичного воинского учета органами местного самоуправления поселений, муниципальных и городских округов</t>
  </si>
  <si>
    <t>Субвенция на обеспечение переданного государственного полномочия  Московской области по созданию комиссий по делам несовершеннолетних и защите их прав
 муниципальных образований Московской области</t>
  </si>
  <si>
    <t>Субвенция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</si>
  <si>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Субвенция на 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</si>
  <si>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Субвенция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</si>
  <si>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Субвенция наосуществление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</si>
  <si>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Субвенция на выплату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</si>
  <si>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t>Субсидия на государственную поддержку отрасли культуры (модернизация библиотек в части комплектования книжных фондов муниципальных общедоступных библиотек)</t>
  </si>
  <si>
    <t>Субсидия на организацию бесплатного горячего  питания обучающихся, получающих начальное общее образование в муниципальных образовательных организациях</t>
  </si>
  <si>
    <t>Субсидии на мероприятия по организации отдыха детей в каникулярное время</t>
  </si>
  <si>
    <t>Субсидия на благоустройство лесопарковых зон</t>
  </si>
  <si>
    <t xml:space="preserve"> дошкольное образование</t>
  </si>
  <si>
    <t xml:space="preserve">   -дошкольное образование</t>
  </si>
  <si>
    <t xml:space="preserve">   -начальное, основное, среднее общее</t>
  </si>
  <si>
    <t xml:space="preserve">   -дополнительное образование</t>
  </si>
  <si>
    <t>Субсидия на устройство и модернизацию контейнерных площадок</t>
  </si>
  <si>
    <t>Субсидия на реализацию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скверов)</t>
  </si>
  <si>
    <t>осуществление полномочий по обеспечению жильём отдельных категорий граждан, установленных Федеральным законом от 24 ноября 1995 года № 181-ФЗ «О социальной защите инвалидов в Российской Федерации»</t>
  </si>
  <si>
    <t>Субвенция на 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</t>
  </si>
  <si>
    <t xml:space="preserve">                         -пособие педагогическим работникам дошкольного образования</t>
  </si>
  <si>
    <t xml:space="preserve">                         -пособие педагогическим работникам начального, основного, среднего общего образования</t>
  </si>
  <si>
    <t>Иные межбюджетные трансферты на финансовое обеспечение стимулирующих выплат работникам муниципальных культурно-досуговых учреждений в Московской области с высоким уровнем достижений работы в сфере культуры</t>
  </si>
  <si>
    <t>педагогические работники</t>
  </si>
  <si>
    <t>работники учебно-вспомогательного и прочего персонала</t>
  </si>
  <si>
    <t>начальное, основное, среднее общее образование</t>
  </si>
  <si>
    <t>Иные межбюджетные трансферты на стимулирующие выплаты руководителям муниципальных общеобразовательных организаций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</t>
  </si>
  <si>
    <t>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</si>
  <si>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Иные межбюджетные трансферты на возмещение затрат, связанных с получением комплексных экологических разрешений</t>
  </si>
  <si>
    <t>Cубсидия на реализацию мероприятий по капитальному ремонту объектов теплоснабжения</t>
  </si>
  <si>
    <t>Cубсидия на реализацию мероприятий по капитальному ремонту сетей теплоснабжения на территории муниципальных образований</t>
  </si>
  <si>
    <t>Субсидия на строительство и реконструкцию объектов теплоснабжения</t>
  </si>
  <si>
    <t>Иные межбюджетные трансферты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</si>
  <si>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Субсидия на реализацию мероприятий по строительству и реконструкции объектов теплоснабжения муниципальной собственности</t>
  </si>
  <si>
    <t>Субвенция на осуществление полномочий по обеспечению жильём отдельных категорий граждан, установленных федеральными законами от 12 января 1995 года           № 5-ФЗ «О ветеранах» и от 24 ноября 1995 года № 181-ФЗ «О социальной защите инвалидов в Российской Федерации»</t>
  </si>
  <si>
    <t xml:space="preserve">Иные межбюджетные трансферты на финансовое обеспечение выплат преподавателям в области музыкального искусства организаций дополнительного образования сферы культуры </t>
  </si>
  <si>
    <t>Субсидия на государственную поддержку отрасли культуры (в части приобретения музыкальных инструментов, оборудования и учебных материалов для оснащения образовательных организаций в сфере культуры Московской области)</t>
  </si>
  <si>
    <t>Субсидия на оснащение предметных кабинетов общеобразовательных организаций средствами обучения и воспитания</t>
  </si>
  <si>
    <t xml:space="preserve">Субсидия на строительство и реконструкцию объектов очистки сточных вод </t>
  </si>
  <si>
    <t>Иные межбюджетные трансферты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«Сириус», муниципальных общеобразовательных организаций и профессиональных образовательных организаций</t>
  </si>
  <si>
    <t>2025 год</t>
  </si>
  <si>
    <t>2026 год</t>
  </si>
  <si>
    <t>2027 год</t>
  </si>
  <si>
    <t>Субвенция на выплату пособий и ежемесячных выплат педагогическим работникам муниципальных дошкольных и общеобразовательных организаций - молодым работникам и специалистам</t>
  </si>
  <si>
    <t xml:space="preserve">                         -ежемесячные выплаты  педагогическим работникам начального, основного, среднего общего образования</t>
  </si>
  <si>
    <t>НАПРАВЛЕНИЕ РАСХОДОВАНИЯ И ОБЪЕМ СРЕДСТВ МЕЖБЮДЖЕТНЫХ ТРАНСФЕРТОВ,  ПРЕДОСТАВЛЯЕМЫХ ИЗ БЮДЖЕТА МОСКОВСКОЙ ОБЛАСТИ БЮДЖЕТУ ГОРОДСКОГО ОКРУГА ЛЫТКАРИНО МОСКОВСКОЙ ОБЛАСТИ В 2025 ГОДУ И  ПЛАНОВОМ ПЕРИОДЕ 2026 И 2027 ГОДОВ</t>
  </si>
  <si>
    <t xml:space="preserve">I. Субвенции, предоставляемые из бюджета Московской области бюджету городского округа Лыткарино Московской области в 2025 году и  плановом периоде 2026 и 2027 годов - всего:  </t>
  </si>
  <si>
    <t>II. Субсидии, предоставляемые из бюджета Московской области бюджету городского округа Лыткарино Московской области в 2025 году и  плановом периоде 2026 и 2027 годов</t>
  </si>
  <si>
    <t>III. Иные межбюджетные трансферты, предоставляемые из бюджета Московской области бюджету городского округа Лыткарино Московской области в 2025 году и  плановом периоде 2026 и 2027 годов</t>
  </si>
  <si>
    <t xml:space="preserve"> Межбюджетные трансферты, предоставляемые из бюджета Московской области бюджету городского округа Лыткарино Московской области в 2025 году и  плановом периоде 2026 и 2027 годов - всего: </t>
  </si>
  <si>
    <t>(Приложение 11</t>
  </si>
  <si>
    <t>к бюджету городского округа Лыткарино Московской области на  2025 год  и  на плановый период 2026 и 2027 годов, утвержденному решением Совета депутатов городского округа Лыткарино от 12.12.2024 №545/63)</t>
  </si>
  <si>
    <t>Иные межбюджетные трансферты на финансовое обеспечение расходов в связи с освобождением семей отдельных категорий граждан от платы, взимаемой за присмотр и уход за ребенком в муниципальных образовательных организациях в Московской области, реализующих программы дошкольного образования</t>
  </si>
  <si>
    <t>Субсидия на реализацию на территориях муниципальных образований проектов граждан, сформированных в рамках практик инициативного бюджетирования</t>
  </si>
  <si>
    <t>Иные межбюджетные трансферты на предоставление детям отдельных категорий граждан права бесплатного посещения занятий по дополнительным образовательным программам в области искусств, реализуемым на основе договоров об оказании платных образовательных услуг в муниципальных организациях дополнительного образования детей.</t>
  </si>
  <si>
    <t>дополнительное образование</t>
  </si>
  <si>
    <t>Иные межбюджетные трансферты на выплату ежемесячных доплат за напряженный труд работникам муниципальных дошкольных образовательных организаций, муниципальных общеобразовательных организаций</t>
  </si>
  <si>
    <t>Иные межбюджетные трансферты на сохранение достигнутого уровня заработной платы отдельных категорий работников муниципальных организаций (учреждений) социальной сферы</t>
  </si>
  <si>
    <t>Иные межбюджетные трансферты на поощрение муниципальных управленческих команд за достижение показателей оценки эффективности деятельности</t>
  </si>
  <si>
    <t>Иные межбюджетные трансферты на поощрение муниципальных управленческих команд за выполнение отдельных поручений и указаний Президента Российской Федерации</t>
  </si>
  <si>
    <t>Приложение 8</t>
  </si>
  <si>
    <t>к Решению Совета депутатов городского округа Лыткарино 
" О внесении изменений и дополнений в Решение Совета депутатов городского округа Лыткарино «О бюджете городского округа Лыткарино Московской области на  2025 год  и  на плановый  период 2026 и 2027 годов" от 20.11.2025 N 30/3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</si>
</sst>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#,##0.000"/>
  </numFmts>
  <fonts count="46" x14ac:knownFonts="1">
    <font>
      <sz val="10"/>
      <name val="Arial Cyr"/>
      <charset val="204"/>
    </font>
    <font>
      <sz val="10"/>
      <name val="Arial Cyr"/>
      <charset val="204"/>
    </font>
    <font>
      <b/>
      <sz val="22"/>
      <name val="Arial Cyr"/>
      <family val="2"/>
      <charset val="204"/>
    </font>
    <font>
      <b/>
      <sz val="30"/>
      <name val="Arial Cyr"/>
      <charset val="204"/>
    </font>
    <font>
      <sz val="30"/>
      <name val="Arial Cyr"/>
      <charset val="204"/>
    </font>
    <font>
      <b/>
      <sz val="36"/>
      <name val="Arial Cyr"/>
      <charset val="204"/>
    </font>
    <font>
      <i/>
      <sz val="30"/>
      <name val="Arial Cyr"/>
      <charset val="204"/>
    </font>
    <font>
      <b/>
      <sz val="48"/>
      <name val="Arial Cyr"/>
      <charset val="204"/>
    </font>
    <font>
      <b/>
      <sz val="36"/>
      <color indexed="60"/>
      <name val="Arial"/>
      <family val="2"/>
    </font>
    <font>
      <sz val="36"/>
      <color indexed="60"/>
      <name val="Arial Cyr"/>
      <charset val="204"/>
    </font>
    <font>
      <b/>
      <sz val="36"/>
      <color indexed="60"/>
      <name val="Arial Cyr"/>
      <charset val="204"/>
    </font>
    <font>
      <sz val="10"/>
      <color indexed="60"/>
      <name val="Arial Cyr"/>
      <charset val="204"/>
    </font>
    <font>
      <b/>
      <sz val="10"/>
      <name val="Arial Cyr"/>
      <charset val="204"/>
    </font>
    <font>
      <b/>
      <sz val="30"/>
      <name val="Arial"/>
      <family val="2"/>
    </font>
    <font>
      <b/>
      <sz val="30"/>
      <color indexed="10"/>
      <name val="Arial Cyr"/>
      <charset val="204"/>
    </font>
    <font>
      <sz val="14"/>
      <name val="Arial Cyr"/>
      <charset val="204"/>
    </font>
    <font>
      <b/>
      <sz val="14"/>
      <name val="Arial Cyr"/>
      <family val="2"/>
      <charset val="204"/>
    </font>
    <font>
      <sz val="13"/>
      <name val="Arial Cyr"/>
      <charset val="204"/>
    </font>
    <font>
      <b/>
      <sz val="13"/>
      <name val="Arial Cyr"/>
      <charset val="204"/>
    </font>
    <font>
      <b/>
      <sz val="13"/>
      <name val="Arial Cyr"/>
      <family val="2"/>
      <charset val="204"/>
    </font>
    <font>
      <b/>
      <sz val="18"/>
      <color theme="1"/>
      <name val="Arial Cyr"/>
      <charset val="204"/>
    </font>
    <font>
      <sz val="18"/>
      <name val="Arial Cyr"/>
      <charset val="204"/>
    </font>
    <font>
      <b/>
      <sz val="14"/>
      <name val="Arial Cyr"/>
      <charset val="204"/>
    </font>
    <font>
      <i/>
      <sz val="14"/>
      <name val="Arial Cyr"/>
      <charset val="204"/>
    </font>
    <font>
      <sz val="18"/>
      <name val="Times New Roman"/>
      <family val="1"/>
      <charset val="204"/>
    </font>
    <font>
      <b/>
      <sz val="14"/>
      <name val="Arial"/>
      <family val="2"/>
      <charset val="204"/>
    </font>
    <font>
      <b/>
      <sz val="16"/>
      <name val="Arial Cyr"/>
      <charset val="204"/>
    </font>
    <font>
      <sz val="10"/>
      <color rgb="FFC00000"/>
      <name val="Arial Cyr"/>
      <charset val="204"/>
    </font>
    <font>
      <b/>
      <sz val="15"/>
      <name val="Arial"/>
      <family val="2"/>
    </font>
    <font>
      <b/>
      <sz val="15"/>
      <name val="Arial Cyr"/>
      <charset val="204"/>
    </font>
    <font>
      <sz val="15"/>
      <name val="Arial Cyr"/>
      <charset val="204"/>
    </font>
    <font>
      <sz val="16"/>
      <name val="Arial Cyr"/>
      <charset val="204"/>
    </font>
    <font>
      <b/>
      <sz val="14"/>
      <color rgb="FFFFFF00"/>
      <name val="Arial Cyr"/>
      <charset val="204"/>
    </font>
    <font>
      <b/>
      <sz val="30"/>
      <color rgb="FFC00000"/>
      <name val="Arial Cyr"/>
      <charset val="204"/>
    </font>
    <font>
      <b/>
      <sz val="18"/>
      <name val="Times New Roman Cyr"/>
      <charset val="204"/>
    </font>
    <font>
      <b/>
      <sz val="15"/>
      <name val="Arial"/>
      <family val="2"/>
      <charset val="204"/>
    </font>
    <font>
      <b/>
      <sz val="18"/>
      <name val="Times New Roman"/>
      <family val="1"/>
      <charset val="204"/>
    </font>
    <font>
      <b/>
      <i/>
      <sz val="13"/>
      <name val="Arial Cyr"/>
      <charset val="204"/>
    </font>
    <font>
      <sz val="18"/>
      <color theme="1"/>
      <name val="Times New Roman"/>
      <family val="1"/>
      <charset val="204"/>
    </font>
    <font>
      <sz val="13"/>
      <color rgb="FF0070C0"/>
      <name val="Arial Cyr"/>
      <charset val="204"/>
    </font>
    <font>
      <b/>
      <sz val="13"/>
      <color rgb="FF0070C0"/>
      <name val="Arial Cyr"/>
      <charset val="204"/>
    </font>
    <font>
      <sz val="14"/>
      <name val="Arial"/>
      <family val="2"/>
      <charset val="204"/>
    </font>
    <font>
      <i/>
      <sz val="10"/>
      <name val="Arial Cyr"/>
      <charset val="204"/>
    </font>
    <font>
      <b/>
      <i/>
      <sz val="14"/>
      <name val="Arial Cyr"/>
      <charset val="204"/>
    </font>
    <font>
      <i/>
      <sz val="13"/>
      <name val="Arial Cyr"/>
      <charset val="204"/>
    </font>
    <font>
      <i/>
      <sz val="15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7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11" fillId="2" borderId="0" xfId="0" applyFont="1" applyFill="1"/>
    <xf numFmtId="0" fontId="3" fillId="0" borderId="0" xfId="0" applyFont="1" applyAlignment="1">
      <alignment horizontal="left" vertical="center" wrapText="1"/>
    </xf>
    <xf numFmtId="0" fontId="12" fillId="0" borderId="0" xfId="0" applyFont="1"/>
    <xf numFmtId="164" fontId="10" fillId="2" borderId="0" xfId="0" applyNumberFormat="1" applyFont="1" applyFill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0" fillId="0" borderId="0" xfId="0" applyNumberFormat="1"/>
    <xf numFmtId="164" fontId="5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14" fillId="0" borderId="0" xfId="0" applyNumberFormat="1" applyFont="1" applyAlignment="1">
      <alignment horizontal="center" vertical="center"/>
    </xf>
    <xf numFmtId="164" fontId="7" fillId="0" borderId="0" xfId="0" applyNumberFormat="1" applyFont="1"/>
    <xf numFmtId="0" fontId="15" fillId="0" borderId="0" xfId="0" applyFont="1"/>
    <xf numFmtId="0" fontId="16" fillId="0" borderId="0" xfId="0" applyFont="1" applyAlignment="1">
      <alignment horizontal="center" wrapText="1"/>
    </xf>
    <xf numFmtId="0" fontId="17" fillId="0" borderId="0" xfId="0" applyFont="1"/>
    <xf numFmtId="0" fontId="18" fillId="0" borderId="0" xfId="0" applyFont="1" applyAlignment="1">
      <alignment horizontal="center" wrapText="1"/>
    </xf>
    <xf numFmtId="0" fontId="20" fillId="0" borderId="0" xfId="0" applyFont="1" applyAlignment="1">
      <alignment horizontal="center"/>
    </xf>
    <xf numFmtId="0" fontId="20" fillId="0" borderId="0" xfId="0" applyFont="1"/>
    <xf numFmtId="0" fontId="0" fillId="3" borderId="0" xfId="0" applyFill="1"/>
    <xf numFmtId="4" fontId="22" fillId="0" borderId="4" xfId="0" applyNumberFormat="1" applyFont="1" applyBorder="1" applyAlignment="1">
      <alignment horizontal="center" vertical="center"/>
    </xf>
    <xf numFmtId="0" fontId="18" fillId="4" borderId="0" xfId="0" applyFont="1" applyFill="1" applyAlignment="1">
      <alignment horizontal="center" wrapText="1"/>
    </xf>
    <xf numFmtId="0" fontId="17" fillId="4" borderId="0" xfId="0" applyFont="1" applyFill="1"/>
    <xf numFmtId="0" fontId="19" fillId="4" borderId="0" xfId="0" applyFont="1" applyFill="1" applyAlignment="1">
      <alignment horizontal="center" wrapText="1"/>
    </xf>
    <xf numFmtId="0" fontId="17" fillId="0" borderId="24" xfId="0" applyFont="1" applyBorder="1"/>
    <xf numFmtId="0" fontId="18" fillId="0" borderId="0" xfId="0" applyFont="1" applyAlignment="1">
      <alignment horizontal="center"/>
    </xf>
    <xf numFmtId="4" fontId="17" fillId="0" borderId="10" xfId="0" applyNumberFormat="1" applyFont="1" applyBorder="1" applyAlignment="1">
      <alignment horizontal="center" vertical="center"/>
    </xf>
    <xf numFmtId="0" fontId="17" fillId="0" borderId="28" xfId="0" applyFont="1" applyBorder="1"/>
    <xf numFmtId="0" fontId="18" fillId="0" borderId="12" xfId="0" applyFont="1" applyBorder="1" applyAlignment="1">
      <alignment horizontal="center"/>
    </xf>
    <xf numFmtId="4" fontId="22" fillId="0" borderId="6" xfId="0" applyNumberFormat="1" applyFont="1" applyBorder="1" applyAlignment="1">
      <alignment horizontal="center" vertical="center"/>
    </xf>
    <xf numFmtId="0" fontId="17" fillId="0" borderId="12" xfId="0" applyFont="1" applyBorder="1"/>
    <xf numFmtId="0" fontId="17" fillId="0" borderId="3" xfId="0" applyFont="1" applyBorder="1"/>
    <xf numFmtId="0" fontId="17" fillId="0" borderId="19" xfId="0" applyFont="1" applyBorder="1"/>
    <xf numFmtId="0" fontId="17" fillId="0" borderId="29" xfId="0" applyFont="1" applyBorder="1"/>
    <xf numFmtId="164" fontId="22" fillId="0" borderId="6" xfId="0" applyNumberFormat="1" applyFont="1" applyBorder="1" applyAlignment="1">
      <alignment horizontal="center" vertical="center"/>
    </xf>
    <xf numFmtId="4" fontId="31" fillId="0" borderId="0" xfId="0" applyNumberFormat="1" applyFont="1" applyAlignment="1">
      <alignment horizontal="center" vertical="center"/>
    </xf>
    <xf numFmtId="4" fontId="17" fillId="0" borderId="21" xfId="0" applyNumberFormat="1" applyFont="1" applyBorder="1"/>
    <xf numFmtId="0" fontId="18" fillId="0" borderId="21" xfId="0" applyFont="1" applyBorder="1" applyAlignment="1">
      <alignment horizontal="center" vertical="center"/>
    </xf>
    <xf numFmtId="4" fontId="23" fillId="0" borderId="0" xfId="0" applyNumberFormat="1" applyFont="1" applyAlignment="1">
      <alignment horizontal="center" vertical="center"/>
    </xf>
    <xf numFmtId="0" fontId="17" fillId="0" borderId="31" xfId="0" applyFont="1" applyBorder="1"/>
    <xf numFmtId="0" fontId="17" fillId="0" borderId="21" xfId="0" applyFont="1" applyBorder="1"/>
    <xf numFmtId="0" fontId="4" fillId="0" borderId="12" xfId="0" applyFont="1" applyBorder="1"/>
    <xf numFmtId="0" fontId="22" fillId="0" borderId="12" xfId="0" applyFont="1" applyBorder="1"/>
    <xf numFmtId="0" fontId="0" fillId="5" borderId="0" xfId="0" applyFill="1"/>
    <xf numFmtId="0" fontId="0" fillId="6" borderId="0" xfId="0" applyFill="1"/>
    <xf numFmtId="4" fontId="22" fillId="3" borderId="6" xfId="0" applyNumberFormat="1" applyFont="1" applyFill="1" applyBorder="1" applyAlignment="1">
      <alignment horizontal="center" vertical="center"/>
    </xf>
    <xf numFmtId="4" fontId="22" fillId="3" borderId="0" xfId="0" applyNumberFormat="1" applyFont="1" applyFill="1" applyAlignment="1">
      <alignment horizontal="center" vertical="center"/>
    </xf>
    <xf numFmtId="0" fontId="0" fillId="3" borderId="12" xfId="0" applyFill="1" applyBorder="1"/>
    <xf numFmtId="4" fontId="22" fillId="3" borderId="12" xfId="0" applyNumberFormat="1" applyFont="1" applyFill="1" applyBorder="1" applyAlignment="1">
      <alignment horizontal="center" vertical="center"/>
    </xf>
    <xf numFmtId="0" fontId="0" fillId="3" borderId="1" xfId="0" applyFill="1" applyBorder="1"/>
    <xf numFmtId="164" fontId="0" fillId="3" borderId="0" xfId="0" applyNumberFormat="1" applyFill="1"/>
    <xf numFmtId="164" fontId="0" fillId="3" borderId="12" xfId="0" applyNumberFormat="1" applyFill="1" applyBorder="1"/>
    <xf numFmtId="0" fontId="32" fillId="3" borderId="0" xfId="0" applyFont="1" applyFill="1" applyAlignment="1">
      <alignment horizontal="center" vertical="center"/>
    </xf>
    <xf numFmtId="0" fontId="0" fillId="3" borderId="3" xfId="0" applyFill="1" applyBorder="1"/>
    <xf numFmtId="164" fontId="0" fillId="3" borderId="3" xfId="0" applyNumberFormat="1" applyFill="1" applyBorder="1"/>
    <xf numFmtId="0" fontId="18" fillId="0" borderId="44" xfId="0" applyFont="1" applyBorder="1" applyAlignment="1">
      <alignment horizontal="center"/>
    </xf>
    <xf numFmtId="4" fontId="22" fillId="0" borderId="44" xfId="0" applyNumberFormat="1" applyFont="1" applyBorder="1" applyAlignment="1">
      <alignment horizontal="center" vertical="center"/>
    </xf>
    <xf numFmtId="4" fontId="22" fillId="0" borderId="43" xfId="0" applyNumberFormat="1" applyFont="1" applyBorder="1" applyAlignment="1">
      <alignment horizontal="center" vertical="center"/>
    </xf>
    <xf numFmtId="0" fontId="16" fillId="2" borderId="3" xfId="0" applyFont="1" applyFill="1" applyBorder="1" applyAlignment="1">
      <alignment horizontal="center"/>
    </xf>
    <xf numFmtId="0" fontId="22" fillId="0" borderId="11" xfId="0" applyFont="1" applyBorder="1" applyAlignment="1">
      <alignment horizontal="center" vertical="center" wrapText="1"/>
    </xf>
    <xf numFmtId="0" fontId="0" fillId="0" borderId="12" xfId="0" applyBorder="1"/>
    <xf numFmtId="0" fontId="16" fillId="2" borderId="1" xfId="0" applyFont="1" applyFill="1" applyBorder="1" applyAlignment="1">
      <alignment horizontal="center"/>
    </xf>
    <xf numFmtId="0" fontId="22" fillId="0" borderId="4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16" fillId="7" borderId="0" xfId="0" applyFont="1" applyFill="1" applyAlignment="1">
      <alignment horizontal="center"/>
    </xf>
    <xf numFmtId="4" fontId="29" fillId="7" borderId="4" xfId="0" applyNumberFormat="1" applyFont="1" applyFill="1" applyBorder="1" applyAlignment="1">
      <alignment horizontal="center" vertical="center"/>
    </xf>
    <xf numFmtId="4" fontId="29" fillId="7" borderId="27" xfId="0" applyNumberFormat="1" applyFont="1" applyFill="1" applyBorder="1" applyAlignment="1">
      <alignment horizontal="center" vertical="center"/>
    </xf>
    <xf numFmtId="4" fontId="29" fillId="7" borderId="6" xfId="0" applyNumberFormat="1" applyFont="1" applyFill="1" applyBorder="1" applyAlignment="1">
      <alignment horizontal="center" vertical="center"/>
    </xf>
    <xf numFmtId="4" fontId="29" fillId="7" borderId="11" xfId="0" applyNumberFormat="1" applyFont="1" applyFill="1" applyBorder="1" applyAlignment="1">
      <alignment horizontal="center" vertical="center"/>
    </xf>
    <xf numFmtId="0" fontId="0" fillId="7" borderId="12" xfId="0" applyFill="1" applyBorder="1"/>
    <xf numFmtId="165" fontId="26" fillId="7" borderId="6" xfId="0" applyNumberFormat="1" applyFont="1" applyFill="1" applyBorder="1" applyAlignment="1">
      <alignment horizontal="center" vertical="center"/>
    </xf>
    <xf numFmtId="165" fontId="26" fillId="7" borderId="18" xfId="0" applyNumberFormat="1" applyFont="1" applyFill="1" applyBorder="1" applyAlignment="1">
      <alignment horizontal="center" vertical="center"/>
    </xf>
    <xf numFmtId="165" fontId="26" fillId="7" borderId="11" xfId="0" applyNumberFormat="1" applyFont="1" applyFill="1" applyBorder="1" applyAlignment="1">
      <alignment horizontal="center" vertical="center"/>
    </xf>
    <xf numFmtId="0" fontId="17" fillId="0" borderId="1" xfId="0" applyFont="1" applyBorder="1"/>
    <xf numFmtId="164" fontId="0" fillId="3" borderId="1" xfId="0" applyNumberFormat="1" applyFill="1" applyBorder="1"/>
    <xf numFmtId="0" fontId="17" fillId="3" borderId="6" xfId="0" applyFont="1" applyFill="1" applyBorder="1"/>
    <xf numFmtId="4" fontId="22" fillId="4" borderId="40" xfId="0" applyNumberFormat="1" applyFont="1" applyFill="1" applyBorder="1" applyAlignment="1">
      <alignment horizontal="center" vertical="center"/>
    </xf>
    <xf numFmtId="0" fontId="17" fillId="4" borderId="40" xfId="0" applyFont="1" applyFill="1" applyBorder="1"/>
    <xf numFmtId="0" fontId="17" fillId="4" borderId="42" xfId="0" applyFont="1" applyFill="1" applyBorder="1"/>
    <xf numFmtId="0" fontId="37" fillId="0" borderId="20" xfId="0" applyFont="1" applyBorder="1" applyAlignment="1">
      <alignment horizontal="center"/>
    </xf>
    <xf numFmtId="4" fontId="17" fillId="0" borderId="12" xfId="0" applyNumberFormat="1" applyFont="1" applyBorder="1"/>
    <xf numFmtId="4" fontId="22" fillId="0" borderId="2" xfId="0" applyNumberFormat="1" applyFont="1" applyBorder="1" applyAlignment="1">
      <alignment horizontal="center" vertical="center"/>
    </xf>
    <xf numFmtId="0" fontId="17" fillId="0" borderId="44" xfId="0" applyFont="1" applyBorder="1"/>
    <xf numFmtId="4" fontId="17" fillId="0" borderId="44" xfId="0" applyNumberFormat="1" applyFont="1" applyBorder="1"/>
    <xf numFmtId="0" fontId="18" fillId="0" borderId="44" xfId="0" applyFont="1" applyBorder="1" applyAlignment="1">
      <alignment horizontal="center" vertical="center"/>
    </xf>
    <xf numFmtId="4" fontId="17" fillId="0" borderId="43" xfId="0" applyNumberFormat="1" applyFont="1" applyBorder="1"/>
    <xf numFmtId="4" fontId="17" fillId="0" borderId="31" xfId="0" applyNumberFormat="1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39" fillId="4" borderId="0" xfId="0" applyFont="1" applyFill="1"/>
    <xf numFmtId="0" fontId="40" fillId="4" borderId="0" xfId="0" applyFont="1" applyFill="1" applyAlignment="1">
      <alignment horizontal="center" wrapText="1"/>
    </xf>
    <xf numFmtId="4" fontId="15" fillId="0" borderId="24" xfId="0" applyNumberFormat="1" applyFont="1" applyBorder="1" applyAlignment="1">
      <alignment horizontal="center" vertical="center"/>
    </xf>
    <xf numFmtId="4" fontId="22" fillId="0" borderId="24" xfId="0" applyNumberFormat="1" applyFont="1" applyBorder="1" applyAlignment="1">
      <alignment horizontal="center" vertical="center"/>
    </xf>
    <xf numFmtId="0" fontId="22" fillId="0" borderId="48" xfId="0" applyFont="1" applyBorder="1" applyAlignment="1">
      <alignment horizontal="left" vertical="center" wrapText="1"/>
    </xf>
    <xf numFmtId="0" fontId="22" fillId="0" borderId="13" xfId="0" applyFont="1" applyBorder="1" applyAlignment="1">
      <alignment horizontal="left" vertical="center" wrapText="1"/>
    </xf>
    <xf numFmtId="0" fontId="19" fillId="0" borderId="19" xfId="0" applyFont="1" applyBorder="1" applyAlignment="1">
      <alignment horizontal="center"/>
    </xf>
    <xf numFmtId="4" fontId="23" fillId="0" borderId="24" xfId="0" applyNumberFormat="1" applyFont="1" applyBorder="1" applyAlignment="1">
      <alignment horizontal="center" vertical="center"/>
    </xf>
    <xf numFmtId="4" fontId="23" fillId="0" borderId="29" xfId="0" applyNumberFormat="1" applyFont="1" applyBorder="1" applyAlignment="1">
      <alignment horizontal="center" vertical="center"/>
    </xf>
    <xf numFmtId="0" fontId="18" fillId="0" borderId="19" xfId="0" applyFont="1" applyBorder="1" applyAlignment="1">
      <alignment horizontal="center"/>
    </xf>
    <xf numFmtId="4" fontId="17" fillId="0" borderId="24" xfId="0" applyNumberFormat="1" applyFont="1" applyBorder="1"/>
    <xf numFmtId="0" fontId="17" fillId="0" borderId="24" xfId="0" applyFont="1" applyBorder="1" applyAlignment="1">
      <alignment horizontal="center" vertical="center"/>
    </xf>
    <xf numFmtId="0" fontId="22" fillId="0" borderId="17" xfId="0" applyFont="1" applyBorder="1" applyAlignment="1">
      <alignment horizontal="left" vertical="center" wrapText="1"/>
    </xf>
    <xf numFmtId="0" fontId="43" fillId="0" borderId="30" xfId="0" applyFont="1" applyBorder="1" applyAlignment="1">
      <alignment horizontal="left" vertical="center" wrapText="1"/>
    </xf>
    <xf numFmtId="0" fontId="43" fillId="0" borderId="0" xfId="0" applyFont="1" applyAlignment="1">
      <alignment horizontal="left" vertical="center" wrapText="1"/>
    </xf>
    <xf numFmtId="0" fontId="43" fillId="0" borderId="13" xfId="0" applyFont="1" applyBorder="1" applyAlignment="1">
      <alignment horizontal="left" vertical="center" wrapText="1"/>
    </xf>
    <xf numFmtId="0" fontId="37" fillId="0" borderId="19" xfId="0" applyFont="1" applyBorder="1" applyAlignment="1">
      <alignment horizontal="center"/>
    </xf>
    <xf numFmtId="0" fontId="44" fillId="0" borderId="24" xfId="0" applyFont="1" applyBorder="1"/>
    <xf numFmtId="4" fontId="44" fillId="0" borderId="24" xfId="0" applyNumberFormat="1" applyFont="1" applyBorder="1"/>
    <xf numFmtId="0" fontId="44" fillId="0" borderId="24" xfId="0" applyFont="1" applyBorder="1" applyAlignment="1">
      <alignment horizontal="center" vertical="center"/>
    </xf>
    <xf numFmtId="0" fontId="44" fillId="0" borderId="29" xfId="0" applyFont="1" applyBorder="1"/>
    <xf numFmtId="0" fontId="43" fillId="0" borderId="17" xfId="0" applyFont="1" applyBorder="1" applyAlignment="1">
      <alignment horizontal="left" vertical="center" wrapText="1"/>
    </xf>
    <xf numFmtId="4" fontId="29" fillId="3" borderId="2" xfId="0" applyNumberFormat="1" applyFont="1" applyFill="1" applyBorder="1" applyAlignment="1">
      <alignment horizontal="center" vertical="center"/>
    </xf>
    <xf numFmtId="4" fontId="29" fillId="3" borderId="6" xfId="0" applyNumberFormat="1" applyFont="1" applyFill="1" applyBorder="1" applyAlignment="1">
      <alignment horizontal="center" vertical="center"/>
    </xf>
    <xf numFmtId="0" fontId="37" fillId="0" borderId="45" xfId="0" applyFont="1" applyBorder="1" applyAlignment="1">
      <alignment horizontal="center"/>
    </xf>
    <xf numFmtId="4" fontId="23" fillId="0" borderId="12" xfId="0" applyNumberFormat="1" applyFont="1" applyBorder="1" applyAlignment="1">
      <alignment horizontal="center" vertical="center"/>
    </xf>
    <xf numFmtId="4" fontId="17" fillId="0" borderId="2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4" fontId="29" fillId="0" borderId="6" xfId="0" applyNumberFormat="1" applyFont="1" applyBorder="1" applyAlignment="1">
      <alignment horizontal="center" vertical="center"/>
    </xf>
    <xf numFmtId="4" fontId="29" fillId="0" borderId="4" xfId="0" applyNumberFormat="1" applyFont="1" applyBorder="1" applyAlignment="1">
      <alignment horizontal="center" vertical="center"/>
    </xf>
    <xf numFmtId="4" fontId="30" fillId="0" borderId="7" xfId="0" applyNumberFormat="1" applyFont="1" applyBorder="1" applyAlignment="1">
      <alignment horizontal="center" vertical="center"/>
    </xf>
    <xf numFmtId="4" fontId="29" fillId="3" borderId="4" xfId="0" applyNumberFormat="1" applyFont="1" applyFill="1" applyBorder="1" applyAlignment="1">
      <alignment horizontal="center" vertical="center"/>
    </xf>
    <xf numFmtId="2" fontId="29" fillId="3" borderId="6" xfId="0" applyNumberFormat="1" applyFont="1" applyFill="1" applyBorder="1" applyAlignment="1">
      <alignment horizontal="center" vertical="center"/>
    </xf>
    <xf numFmtId="2" fontId="29" fillId="3" borderId="4" xfId="0" applyNumberFormat="1" applyFont="1" applyFill="1" applyBorder="1" applyAlignment="1">
      <alignment horizontal="center" vertical="center"/>
    </xf>
    <xf numFmtId="0" fontId="37" fillId="0" borderId="0" xfId="0" applyFont="1" applyAlignment="1">
      <alignment horizontal="center"/>
    </xf>
    <xf numFmtId="0" fontId="0" fillId="3" borderId="24" xfId="0" applyFill="1" applyBorder="1"/>
    <xf numFmtId="164" fontId="0" fillId="3" borderId="24" xfId="0" applyNumberFormat="1" applyFill="1" applyBorder="1"/>
    <xf numFmtId="0" fontId="0" fillId="3" borderId="34" xfId="0" applyFill="1" applyBorder="1"/>
    <xf numFmtId="164" fontId="0" fillId="3" borderId="34" xfId="0" applyNumberFormat="1" applyFill="1" applyBorder="1"/>
    <xf numFmtId="0" fontId="0" fillId="3" borderId="25" xfId="0" applyFill="1" applyBorder="1"/>
    <xf numFmtId="164" fontId="0" fillId="3" borderId="25" xfId="0" applyNumberFormat="1" applyFill="1" applyBorder="1"/>
    <xf numFmtId="0" fontId="38" fillId="0" borderId="0" xfId="0" applyFont="1" applyAlignment="1">
      <alignment horizontal="right" vertical="center" wrapText="1"/>
    </xf>
    <xf numFmtId="0" fontId="24" fillId="0" borderId="0" xfId="0" applyFont="1" applyAlignment="1">
      <alignment horizontal="right" wrapText="1"/>
    </xf>
    <xf numFmtId="0" fontId="23" fillId="0" borderId="13" xfId="0" applyFont="1" applyBorder="1" applyAlignment="1">
      <alignment horizontal="left" vertical="center" wrapText="1"/>
    </xf>
    <xf numFmtId="4" fontId="29" fillId="0" borderId="2" xfId="0" applyNumberFormat="1" applyFont="1" applyBorder="1" applyAlignment="1">
      <alignment horizontal="center" vertical="center"/>
    </xf>
    <xf numFmtId="0" fontId="18" fillId="0" borderId="49" xfId="0" applyFont="1" applyBorder="1" applyAlignment="1">
      <alignment horizontal="center"/>
    </xf>
    <xf numFmtId="4" fontId="29" fillId="0" borderId="35" xfId="0" applyNumberFormat="1" applyFont="1" applyBorder="1" applyAlignment="1">
      <alignment horizontal="center" vertical="center"/>
    </xf>
    <xf numFmtId="4" fontId="29" fillId="0" borderId="8" xfId="0" applyNumberFormat="1" applyFont="1" applyBorder="1" applyAlignment="1">
      <alignment horizontal="center" vertical="center"/>
    </xf>
    <xf numFmtId="4" fontId="29" fillId="0" borderId="10" xfId="0" applyNumberFormat="1" applyFont="1" applyBorder="1" applyAlignment="1">
      <alignment horizontal="center" vertical="center"/>
    </xf>
    <xf numFmtId="0" fontId="15" fillId="0" borderId="16" xfId="0" applyFont="1" applyBorder="1" applyAlignment="1">
      <alignment vertical="center"/>
    </xf>
    <xf numFmtId="166" fontId="29" fillId="0" borderId="6" xfId="0" applyNumberFormat="1" applyFont="1" applyBorder="1" applyAlignment="1">
      <alignment horizontal="center" vertical="center"/>
    </xf>
    <xf numFmtId="0" fontId="43" fillId="0" borderId="48" xfId="0" applyFont="1" applyBorder="1" applyAlignment="1">
      <alignment horizontal="left" vertical="center" wrapText="1"/>
    </xf>
    <xf numFmtId="0" fontId="43" fillId="0" borderId="14" xfId="0" applyFont="1" applyBorder="1" applyAlignment="1">
      <alignment horizontal="left" vertical="center" wrapText="1"/>
    </xf>
    <xf numFmtId="0" fontId="17" fillId="3" borderId="2" xfId="0" applyFont="1" applyFill="1" applyBorder="1"/>
    <xf numFmtId="4" fontId="29" fillId="0" borderId="0" xfId="0" applyNumberFormat="1" applyFont="1" applyAlignment="1">
      <alignment horizontal="center" vertical="center"/>
    </xf>
    <xf numFmtId="4" fontId="31" fillId="0" borderId="7" xfId="0" applyNumberFormat="1" applyFont="1" applyBorder="1" applyAlignment="1">
      <alignment horizontal="center" vertical="center"/>
    </xf>
    <xf numFmtId="4" fontId="26" fillId="0" borderId="8" xfId="0" applyNumberFormat="1" applyFont="1" applyBorder="1" applyAlignment="1">
      <alignment horizontal="center" vertical="center"/>
    </xf>
    <xf numFmtId="4" fontId="31" fillId="0" borderId="9" xfId="0" applyNumberFormat="1" applyFont="1" applyBorder="1" applyAlignment="1">
      <alignment horizontal="center" vertical="center"/>
    </xf>
    <xf numFmtId="4" fontId="31" fillId="0" borderId="6" xfId="0" applyNumberFormat="1" applyFont="1" applyBorder="1" applyAlignment="1">
      <alignment horizontal="center" vertical="center"/>
    </xf>
    <xf numFmtId="4" fontId="26" fillId="0" borderId="6" xfId="0" applyNumberFormat="1" applyFont="1" applyBorder="1" applyAlignment="1">
      <alignment horizontal="center" vertical="center"/>
    </xf>
    <xf numFmtId="4" fontId="26" fillId="0" borderId="26" xfId="0" applyNumberFormat="1" applyFont="1" applyBorder="1" applyAlignment="1">
      <alignment horizontal="center" vertical="center"/>
    </xf>
    <xf numFmtId="4" fontId="26" fillId="0" borderId="35" xfId="0" applyNumberFormat="1" applyFont="1" applyBorder="1" applyAlignment="1">
      <alignment horizontal="center" vertical="center"/>
    </xf>
    <xf numFmtId="4" fontId="31" fillId="0" borderId="8" xfId="0" applyNumberFormat="1" applyFont="1" applyBorder="1" applyAlignment="1">
      <alignment horizontal="center" vertical="center"/>
    </xf>
    <xf numFmtId="4" fontId="31" fillId="0" borderId="35" xfId="0" applyNumberFormat="1" applyFont="1" applyBorder="1" applyAlignment="1">
      <alignment horizontal="center" vertical="center"/>
    </xf>
    <xf numFmtId="166" fontId="26" fillId="0" borderId="6" xfId="0" applyNumberFormat="1" applyFont="1" applyBorder="1" applyAlignment="1">
      <alignment horizontal="center" vertical="center"/>
    </xf>
    <xf numFmtId="0" fontId="36" fillId="3" borderId="6" xfId="0" applyFont="1" applyFill="1" applyBorder="1" applyAlignment="1">
      <alignment horizontal="center" vertical="center"/>
    </xf>
    <xf numFmtId="4" fontId="36" fillId="0" borderId="6" xfId="0" applyNumberFormat="1" applyFont="1" applyBorder="1" applyAlignment="1">
      <alignment horizontal="center" vertical="center"/>
    </xf>
    <xf numFmtId="4" fontId="22" fillId="0" borderId="10" xfId="0" applyNumberFormat="1" applyFont="1" applyBorder="1" applyAlignment="1">
      <alignment horizontal="center" vertical="center"/>
    </xf>
    <xf numFmtId="4" fontId="22" fillId="0" borderId="23" xfId="0" applyNumberFormat="1" applyFont="1" applyBorder="1" applyAlignment="1">
      <alignment horizontal="center" vertical="center"/>
    </xf>
    <xf numFmtId="4" fontId="22" fillId="0" borderId="22" xfId="0" applyNumberFormat="1" applyFont="1" applyBorder="1" applyAlignment="1">
      <alignment horizontal="center" vertical="center"/>
    </xf>
    <xf numFmtId="0" fontId="4" fillId="0" borderId="1" xfId="0" applyFont="1" applyBorder="1"/>
    <xf numFmtId="0" fontId="0" fillId="0" borderId="1" xfId="0" applyBorder="1"/>
    <xf numFmtId="4" fontId="26" fillId="0" borderId="4" xfId="0" applyNumberFormat="1" applyFont="1" applyBorder="1" applyAlignment="1">
      <alignment horizontal="center" vertical="center"/>
    </xf>
    <xf numFmtId="0" fontId="0" fillId="3" borderId="36" xfId="0" applyFill="1" applyBorder="1"/>
    <xf numFmtId="0" fontId="0" fillId="3" borderId="29" xfId="0" applyFill="1" applyBorder="1"/>
    <xf numFmtId="0" fontId="30" fillId="0" borderId="7" xfId="0" applyFont="1" applyBorder="1"/>
    <xf numFmtId="4" fontId="45" fillId="0" borderId="7" xfId="0" applyNumberFormat="1" applyFont="1" applyBorder="1" applyAlignment="1">
      <alignment horizontal="center" vertical="center"/>
    </xf>
    <xf numFmtId="2" fontId="45" fillId="0" borderId="7" xfId="0" applyNumberFormat="1" applyFont="1" applyBorder="1" applyAlignment="1">
      <alignment horizontal="center" vertical="center"/>
    </xf>
    <xf numFmtId="4" fontId="30" fillId="0" borderId="9" xfId="0" applyNumberFormat="1" applyFont="1" applyBorder="1" applyAlignment="1">
      <alignment horizontal="center" vertical="center"/>
    </xf>
    <xf numFmtId="4" fontId="30" fillId="0" borderId="35" xfId="0" applyNumberFormat="1" applyFont="1" applyBorder="1" applyAlignment="1">
      <alignment horizontal="center" vertical="center"/>
    </xf>
    <xf numFmtId="4" fontId="30" fillId="0" borderId="7" xfId="0" applyNumberFormat="1" applyFont="1" applyBorder="1"/>
    <xf numFmtId="4" fontId="29" fillId="3" borderId="35" xfId="0" applyNumberFormat="1" applyFont="1" applyFill="1" applyBorder="1" applyAlignment="1">
      <alignment horizontal="center" vertical="center"/>
    </xf>
    <xf numFmtId="4" fontId="30" fillId="3" borderId="7" xfId="0" applyNumberFormat="1" applyFont="1" applyFill="1" applyBorder="1" applyAlignment="1">
      <alignment horizontal="center" vertical="center"/>
    </xf>
    <xf numFmtId="0" fontId="30" fillId="0" borderId="10" xfId="0" applyFont="1" applyBorder="1"/>
    <xf numFmtId="4" fontId="26" fillId="7" borderId="6" xfId="0" applyNumberFormat="1" applyFont="1" applyFill="1" applyBorder="1" applyAlignment="1">
      <alignment horizontal="center" vertical="center"/>
    </xf>
    <xf numFmtId="0" fontId="15" fillId="0" borderId="17" xfId="0" applyFont="1" applyBorder="1" applyAlignment="1">
      <alignment vertical="center"/>
    </xf>
    <xf numFmtId="2" fontId="45" fillId="0" borderId="8" xfId="0" applyNumberFormat="1" applyFont="1" applyBorder="1" applyAlignment="1">
      <alignment horizontal="center" vertical="center"/>
    </xf>
    <xf numFmtId="0" fontId="22" fillId="0" borderId="29" xfId="0" applyFont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 wrapText="1"/>
    </xf>
    <xf numFmtId="0" fontId="23" fillId="0" borderId="14" xfId="0" applyFont="1" applyBorder="1" applyAlignment="1">
      <alignment horizontal="left" vertical="center" wrapText="1"/>
    </xf>
    <xf numFmtId="0" fontId="23" fillId="0" borderId="15" xfId="0" applyFont="1" applyBorder="1" applyAlignment="1">
      <alignment horizontal="left" vertical="center" wrapText="1"/>
    </xf>
    <xf numFmtId="4" fontId="26" fillId="0" borderId="10" xfId="0" applyNumberFormat="1" applyFont="1" applyBorder="1" applyAlignment="1">
      <alignment horizontal="center" vertical="center"/>
    </xf>
    <xf numFmtId="4" fontId="23" fillId="0" borderId="28" xfId="0" applyNumberFormat="1" applyFont="1" applyBorder="1" applyAlignment="1">
      <alignment horizontal="center" vertical="center"/>
    </xf>
    <xf numFmtId="0" fontId="44" fillId="0" borderId="28" xfId="0" applyFont="1" applyBorder="1"/>
    <xf numFmtId="4" fontId="44" fillId="0" borderId="28" xfId="0" applyNumberFormat="1" applyFont="1" applyBorder="1"/>
    <xf numFmtId="0" fontId="44" fillId="0" borderId="28" xfId="0" applyFont="1" applyBorder="1" applyAlignment="1">
      <alignment horizontal="center" vertical="center"/>
    </xf>
    <xf numFmtId="0" fontId="44" fillId="0" borderId="56" xfId="0" applyFont="1" applyBorder="1"/>
    <xf numFmtId="2" fontId="45" fillId="0" borderId="9" xfId="0" applyNumberFormat="1" applyFont="1" applyBorder="1" applyAlignment="1">
      <alignment horizontal="center" vertical="center"/>
    </xf>
    <xf numFmtId="0" fontId="37" fillId="0" borderId="57" xfId="0" applyFont="1" applyBorder="1" applyAlignment="1">
      <alignment horizontal="center"/>
    </xf>
    <xf numFmtId="4" fontId="23" fillId="0" borderId="40" xfId="0" applyNumberFormat="1" applyFont="1" applyBorder="1" applyAlignment="1">
      <alignment horizontal="center" vertical="center"/>
    </xf>
    <xf numFmtId="0" fontId="44" fillId="0" borderId="40" xfId="0" applyFont="1" applyBorder="1"/>
    <xf numFmtId="4" fontId="44" fillId="0" borderId="40" xfId="0" applyNumberFormat="1" applyFont="1" applyBorder="1"/>
    <xf numFmtId="0" fontId="44" fillId="0" borderId="40" xfId="0" applyFont="1" applyBorder="1" applyAlignment="1">
      <alignment horizontal="center" vertical="center"/>
    </xf>
    <xf numFmtId="0" fontId="44" fillId="0" borderId="42" xfId="0" applyFont="1" applyBorder="1"/>
    <xf numFmtId="4" fontId="45" fillId="0" borderId="26" xfId="0" applyNumberFormat="1" applyFont="1" applyBorder="1" applyAlignment="1">
      <alignment horizontal="center" vertical="center"/>
    </xf>
    <xf numFmtId="4" fontId="31" fillId="0" borderId="26" xfId="0" applyNumberFormat="1" applyFont="1" applyBorder="1" applyAlignment="1">
      <alignment horizontal="center" vertical="center"/>
    </xf>
    <xf numFmtId="0" fontId="37" fillId="0" borderId="17" xfId="0" applyFont="1" applyBorder="1" applyAlignment="1">
      <alignment horizontal="center"/>
    </xf>
    <xf numFmtId="4" fontId="23" fillId="0" borderId="17" xfId="0" applyNumberFormat="1" applyFont="1" applyBorder="1" applyAlignment="1">
      <alignment horizontal="center" vertical="center"/>
    </xf>
    <xf numFmtId="0" fontId="44" fillId="0" borderId="17" xfId="0" applyFont="1" applyBorder="1"/>
    <xf numFmtId="4" fontId="44" fillId="0" borderId="17" xfId="0" applyNumberFormat="1" applyFont="1" applyBorder="1"/>
    <xf numFmtId="0" fontId="44" fillId="0" borderId="17" xfId="0" applyFont="1" applyBorder="1" applyAlignment="1">
      <alignment horizontal="center" vertical="center"/>
    </xf>
    <xf numFmtId="0" fontId="18" fillId="0" borderId="57" xfId="0" applyFont="1" applyBorder="1" applyAlignment="1">
      <alignment horizontal="center"/>
    </xf>
    <xf numFmtId="0" fontId="43" fillId="0" borderId="15" xfId="0" applyFont="1" applyBorder="1" applyAlignment="1">
      <alignment horizontal="left" vertical="center" wrapText="1"/>
    </xf>
    <xf numFmtId="0" fontId="43" fillId="0" borderId="16" xfId="0" applyFont="1" applyBorder="1" applyAlignment="1">
      <alignment horizontal="left" vertical="center" wrapText="1"/>
    </xf>
    <xf numFmtId="0" fontId="30" fillId="0" borderId="35" xfId="0" applyFont="1" applyBorder="1"/>
    <xf numFmtId="4" fontId="45" fillId="0" borderId="8" xfId="0" applyNumberFormat="1" applyFont="1" applyBorder="1" applyAlignment="1">
      <alignment horizontal="center" vertical="center"/>
    </xf>
    <xf numFmtId="4" fontId="29" fillId="0" borderId="9" xfId="0" applyNumberFormat="1" applyFont="1" applyBorder="1" applyAlignment="1">
      <alignment horizontal="center" vertical="center"/>
    </xf>
    <xf numFmtId="4" fontId="26" fillId="0" borderId="2" xfId="0" applyNumberFormat="1" applyFont="1" applyBorder="1" applyAlignment="1">
      <alignment horizontal="center" vertical="center"/>
    </xf>
    <xf numFmtId="0" fontId="0" fillId="3" borderId="28" xfId="0" applyFill="1" applyBorder="1"/>
    <xf numFmtId="164" fontId="0" fillId="3" borderId="28" xfId="0" applyNumberFormat="1" applyFill="1" applyBorder="1"/>
    <xf numFmtId="0" fontId="0" fillId="3" borderId="56" xfId="0" applyFill="1" applyBorder="1"/>
    <xf numFmtId="0" fontId="22" fillId="3" borderId="0" xfId="0" applyFont="1" applyFill="1" applyAlignment="1">
      <alignment horizontal="center" vertical="center"/>
    </xf>
    <xf numFmtId="0" fontId="0" fillId="3" borderId="33" xfId="0" applyFill="1" applyBorder="1"/>
    <xf numFmtId="4" fontId="30" fillId="0" borderId="8" xfId="0" applyNumberFormat="1" applyFont="1" applyBorder="1" applyAlignment="1">
      <alignment horizontal="center" vertical="center"/>
    </xf>
    <xf numFmtId="2" fontId="29" fillId="3" borderId="60" xfId="0" applyNumberFormat="1" applyFont="1" applyFill="1" applyBorder="1" applyAlignment="1">
      <alignment horizontal="center" vertical="center"/>
    </xf>
    <xf numFmtId="4" fontId="30" fillId="3" borderId="17" xfId="0" applyNumberFormat="1" applyFont="1" applyFill="1" applyBorder="1" applyAlignment="1">
      <alignment horizontal="center" vertical="center"/>
    </xf>
    <xf numFmtId="4" fontId="30" fillId="3" borderId="13" xfId="0" applyNumberFormat="1" applyFont="1" applyFill="1" applyBorder="1" applyAlignment="1">
      <alignment horizontal="center" vertical="center"/>
    </xf>
    <xf numFmtId="4" fontId="30" fillId="3" borderId="16" xfId="0" applyNumberFormat="1" applyFont="1" applyFill="1" applyBorder="1" applyAlignment="1">
      <alignment horizontal="center" vertical="center"/>
    </xf>
    <xf numFmtId="164" fontId="0" fillId="0" borderId="12" xfId="0" applyNumberFormat="1" applyBorder="1"/>
    <xf numFmtId="4" fontId="45" fillId="0" borderId="24" xfId="0" applyNumberFormat="1" applyFont="1" applyBorder="1" applyAlignment="1">
      <alignment horizontal="center" vertical="center"/>
    </xf>
    <xf numFmtId="4" fontId="31" fillId="0" borderId="24" xfId="0" applyNumberFormat="1" applyFont="1" applyBorder="1" applyAlignment="1">
      <alignment horizontal="center" vertical="center"/>
    </xf>
    <xf numFmtId="0" fontId="15" fillId="0" borderId="13" xfId="0" applyFont="1" applyBorder="1" applyAlignment="1">
      <alignment horizontal="left" vertical="center" wrapText="1"/>
    </xf>
    <xf numFmtId="0" fontId="22" fillId="0" borderId="30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15" fillId="0" borderId="16" xfId="0" applyFont="1" applyBorder="1" applyAlignment="1">
      <alignment horizontal="left" vertical="center" wrapText="1"/>
    </xf>
    <xf numFmtId="0" fontId="24" fillId="3" borderId="0" xfId="0" applyFont="1" applyFill="1" applyAlignment="1">
      <alignment vertical="top" wrapText="1"/>
    </xf>
    <xf numFmtId="0" fontId="24" fillId="0" borderId="0" xfId="0" applyFont="1" applyAlignment="1">
      <alignment vertical="top"/>
    </xf>
    <xf numFmtId="0" fontId="24" fillId="3" borderId="0" xfId="0" applyFont="1" applyFill="1"/>
    <xf numFmtId="0" fontId="24" fillId="0" borderId="0" xfId="0" applyFont="1"/>
    <xf numFmtId="0" fontId="21" fillId="0" borderId="0" xfId="0" applyFont="1"/>
    <xf numFmtId="9" fontId="38" fillId="0" borderId="0" xfId="1" applyFont="1" applyAlignment="1">
      <alignment horizontal="left" vertical="top" wrapText="1"/>
    </xf>
    <xf numFmtId="0" fontId="21" fillId="0" borderId="0" xfId="0" applyFont="1" applyAlignment="1">
      <alignment vertical="top"/>
    </xf>
    <xf numFmtId="0" fontId="22" fillId="3" borderId="27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22" fillId="3" borderId="22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5" fillId="3" borderId="51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15" fillId="3" borderId="53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5" fillId="3" borderId="55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15" fillId="0" borderId="15" xfId="0" applyFont="1" applyBorder="1" applyAlignment="1">
      <alignment horizontal="left" vertical="center" wrapText="1"/>
    </xf>
    <xf numFmtId="0" fontId="0" fillId="0" borderId="16" xfId="0" applyBorder="1" applyAlignment="1">
      <alignment horizontal="left" vertical="center"/>
    </xf>
    <xf numFmtId="0" fontId="0" fillId="0" borderId="54" xfId="0" applyBorder="1" applyAlignment="1">
      <alignment horizontal="left" vertical="center"/>
    </xf>
    <xf numFmtId="0" fontId="15" fillId="0" borderId="55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22" fillId="0" borderId="30" xfId="0" applyFont="1" applyBorder="1" applyAlignment="1">
      <alignment horizontal="left" vertical="center" wrapText="1"/>
    </xf>
    <xf numFmtId="0" fontId="15" fillId="0" borderId="0" xfId="0" applyFont="1" applyAlignment="1">
      <alignment vertical="center"/>
    </xf>
    <xf numFmtId="0" fontId="15" fillId="0" borderId="32" xfId="0" applyFont="1" applyBorder="1" applyAlignment="1">
      <alignment vertical="center"/>
    </xf>
    <xf numFmtId="0" fontId="22" fillId="0" borderId="11" xfId="0" applyFont="1" applyBorder="1" applyAlignment="1">
      <alignment horizontal="left" vertical="center" wrapText="1"/>
    </xf>
    <xf numFmtId="0" fontId="15" fillId="0" borderId="12" xfId="0" applyFont="1" applyBorder="1" applyAlignment="1">
      <alignment vertical="center"/>
    </xf>
    <xf numFmtId="0" fontId="15" fillId="0" borderId="18" xfId="0" applyFont="1" applyBorder="1" applyAlignment="1">
      <alignment vertical="center"/>
    </xf>
    <xf numFmtId="0" fontId="22" fillId="0" borderId="27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0" fillId="0" borderId="12" xfId="0" applyBorder="1" applyAlignment="1">
      <alignment horizontal="left" vertical="center" wrapText="1"/>
    </xf>
    <xf numFmtId="0" fontId="0" fillId="0" borderId="58" xfId="0" applyBorder="1" applyAlignment="1">
      <alignment horizontal="left" vertical="center" wrapText="1"/>
    </xf>
    <xf numFmtId="0" fontId="15" fillId="0" borderId="58" xfId="0" applyFont="1" applyBorder="1" applyAlignment="1">
      <alignment horizontal="left" vertical="center" wrapText="1"/>
    </xf>
    <xf numFmtId="0" fontId="25" fillId="0" borderId="11" xfId="0" applyFont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15" fillId="0" borderId="51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41" fillId="0" borderId="13" xfId="0" applyFont="1" applyBorder="1" applyAlignment="1">
      <alignment horizontal="center" vertical="center" wrapText="1"/>
    </xf>
    <xf numFmtId="0" fontId="15" fillId="0" borderId="13" xfId="0" applyFont="1" applyBorder="1" applyAlignment="1">
      <alignment vertical="center" wrapText="1"/>
    </xf>
    <xf numFmtId="0" fontId="15" fillId="0" borderId="58" xfId="0" applyFont="1" applyBorder="1" applyAlignment="1">
      <alignment vertical="center" wrapText="1"/>
    </xf>
    <xf numFmtId="0" fontId="15" fillId="0" borderId="17" xfId="0" applyFon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38" xfId="0" applyBorder="1" applyAlignment="1">
      <alignment horizontal="left" vertical="center" wrapText="1"/>
    </xf>
    <xf numFmtId="0" fontId="29" fillId="3" borderId="12" xfId="0" applyFont="1" applyFill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/>
    </xf>
    <xf numFmtId="0" fontId="30" fillId="0" borderId="18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 wrapText="1"/>
    </xf>
    <xf numFmtId="0" fontId="21" fillId="0" borderId="1" xfId="0" applyFont="1" applyBorder="1"/>
    <xf numFmtId="0" fontId="0" fillId="0" borderId="1" xfId="0" applyBorder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left" vertical="center" indent="10"/>
    </xf>
    <xf numFmtId="0" fontId="4" fillId="0" borderId="0" xfId="0" applyFont="1"/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wrapText="1"/>
    </xf>
    <xf numFmtId="0" fontId="25" fillId="3" borderId="27" xfId="0" applyFont="1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3" borderId="5" xfId="0" applyFill="1" applyBorder="1" applyAlignment="1">
      <alignment vertical="center" wrapText="1"/>
    </xf>
    <xf numFmtId="0" fontId="25" fillId="3" borderId="11" xfId="0" applyFont="1" applyFill="1" applyBorder="1" applyAlignment="1">
      <alignment vertical="center" wrapText="1"/>
    </xf>
    <xf numFmtId="0" fontId="0" fillId="3" borderId="12" xfId="0" applyFill="1" applyBorder="1" applyAlignment="1">
      <alignment vertical="center" wrapText="1"/>
    </xf>
    <xf numFmtId="0" fontId="0" fillId="3" borderId="18" xfId="0" applyFill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/>
    <xf numFmtId="0" fontId="22" fillId="3" borderId="11" xfId="0" applyFont="1" applyFill="1" applyBorder="1" applyAlignment="1">
      <alignment horizontal="left" vertical="center" wrapText="1"/>
    </xf>
    <xf numFmtId="0" fontId="33" fillId="0" borderId="0" xfId="0" applyFont="1" applyAlignment="1">
      <alignment horizontal="center" vertical="center" wrapText="1"/>
    </xf>
    <xf numFmtId="0" fontId="27" fillId="0" borderId="0" xfId="0" applyFont="1"/>
    <xf numFmtId="0" fontId="35" fillId="7" borderId="11" xfId="0" applyFont="1" applyFill="1" applyBorder="1" applyAlignment="1">
      <alignment horizontal="left" vertical="center" wrapText="1"/>
    </xf>
    <xf numFmtId="0" fontId="30" fillId="7" borderId="12" xfId="0" applyFont="1" applyFill="1" applyBorder="1" applyAlignment="1">
      <alignment horizontal="left" vertical="center" wrapText="1"/>
    </xf>
    <xf numFmtId="0" fontId="30" fillId="7" borderId="18" xfId="0" applyFont="1" applyFill="1" applyBorder="1" applyAlignment="1">
      <alignment horizontal="left" vertical="center" wrapText="1"/>
    </xf>
    <xf numFmtId="0" fontId="26" fillId="7" borderId="11" xfId="0" applyFont="1" applyFill="1" applyBorder="1" applyAlignment="1">
      <alignment horizontal="left" vertical="center" wrapText="1"/>
    </xf>
    <xf numFmtId="0" fontId="26" fillId="7" borderId="12" xfId="0" applyFont="1" applyFill="1" applyBorder="1" applyAlignment="1">
      <alignment horizontal="left" wrapText="1"/>
    </xf>
    <xf numFmtId="0" fontId="26" fillId="7" borderId="18" xfId="0" applyFont="1" applyFill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25" fillId="3" borderId="11" xfId="0" applyFont="1" applyFill="1" applyBorder="1" applyAlignment="1">
      <alignment horizontal="left" vertical="center" wrapText="1"/>
    </xf>
    <xf numFmtId="0" fontId="0" fillId="3" borderId="12" xfId="0" applyFill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54" xfId="0" applyBorder="1" applyAlignment="1">
      <alignment horizontal="left" vertical="center" wrapText="1"/>
    </xf>
    <xf numFmtId="0" fontId="23" fillId="0" borderId="41" xfId="0" applyFont="1" applyBorder="1" applyAlignment="1">
      <alignment horizontal="center" vertical="center"/>
    </xf>
    <xf numFmtId="0" fontId="42" fillId="0" borderId="31" xfId="0" applyFont="1" applyBorder="1" applyAlignment="1">
      <alignment vertical="center"/>
    </xf>
    <xf numFmtId="0" fontId="42" fillId="0" borderId="40" xfId="0" applyFont="1" applyBorder="1" applyAlignment="1">
      <alignment vertical="center"/>
    </xf>
    <xf numFmtId="0" fontId="22" fillId="0" borderId="11" xfId="0" applyFont="1" applyBorder="1" applyAlignment="1">
      <alignment vertical="center" wrapText="1"/>
    </xf>
    <xf numFmtId="0" fontId="28" fillId="7" borderId="11" xfId="0" applyFont="1" applyFill="1" applyBorder="1" applyAlignment="1">
      <alignment horizontal="left" vertical="center" wrapText="1"/>
    </xf>
    <xf numFmtId="0" fontId="30" fillId="7" borderId="12" xfId="0" applyFont="1" applyFill="1" applyBorder="1" applyAlignment="1">
      <alignment horizontal="left" wrapText="1"/>
    </xf>
    <xf numFmtId="0" fontId="30" fillId="7" borderId="18" xfId="0" applyFont="1" applyFill="1" applyBorder="1" applyAlignment="1">
      <alignment horizontal="left" wrapText="1"/>
    </xf>
    <xf numFmtId="0" fontId="0" fillId="3" borderId="18" xfId="0" applyFill="1" applyBorder="1" applyAlignment="1">
      <alignment horizontal="left" vertical="center" wrapText="1"/>
    </xf>
    <xf numFmtId="0" fontId="22" fillId="0" borderId="46" xfId="0" applyFont="1" applyBorder="1" applyAlignment="1">
      <alignment horizontal="left" vertical="center" wrapText="1"/>
    </xf>
    <xf numFmtId="0" fontId="15" fillId="0" borderId="39" xfId="0" applyFont="1" applyBorder="1" applyAlignment="1">
      <alignment vertical="center"/>
    </xf>
    <xf numFmtId="0" fontId="15" fillId="0" borderId="47" xfId="0" applyFont="1" applyBorder="1" applyAlignment="1">
      <alignment vertical="center"/>
    </xf>
    <xf numFmtId="0" fontId="15" fillId="3" borderId="25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32" xfId="0" applyBorder="1" applyAlignment="1">
      <alignment horizontal="left" vertical="center" wrapText="1"/>
    </xf>
    <xf numFmtId="0" fontId="15" fillId="0" borderId="13" xfId="0" applyFont="1" applyBorder="1" applyAlignment="1">
      <alignment horizontal="center" vertical="center"/>
    </xf>
    <xf numFmtId="0" fontId="15" fillId="0" borderId="58" xfId="0" applyFont="1" applyBorder="1" applyAlignment="1">
      <alignment horizontal="center" vertical="center"/>
    </xf>
    <xf numFmtId="0" fontId="25" fillId="0" borderId="27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22" fillId="3" borderId="30" xfId="0" applyFont="1" applyFill="1" applyBorder="1" applyAlignment="1">
      <alignment horizontal="left" vertical="center" wrapText="1"/>
    </xf>
    <xf numFmtId="0" fontId="35" fillId="0" borderId="22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/>
    </xf>
    <xf numFmtId="0" fontId="35" fillId="0" borderId="23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2" fillId="0" borderId="12" xfId="0" applyFont="1" applyBorder="1" applyAlignment="1">
      <alignment wrapText="1"/>
    </xf>
    <xf numFmtId="0" fontId="22" fillId="0" borderId="18" xfId="0" applyFont="1" applyBorder="1" applyAlignment="1">
      <alignment wrapText="1"/>
    </xf>
    <xf numFmtId="0" fontId="22" fillId="0" borderId="12" xfId="0" applyFont="1" applyBorder="1" applyAlignment="1">
      <alignment horizontal="left" vertical="center" wrapText="1"/>
    </xf>
    <xf numFmtId="0" fontId="22" fillId="0" borderId="18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center" vertical="center"/>
    </xf>
    <xf numFmtId="0" fontId="15" fillId="0" borderId="3" xfId="0" applyFont="1" applyBorder="1"/>
    <xf numFmtId="0" fontId="15" fillId="0" borderId="23" xfId="0" applyFont="1" applyBorder="1"/>
    <xf numFmtId="0" fontId="22" fillId="0" borderId="41" xfId="0" applyFont="1" applyBorder="1" applyAlignment="1">
      <alignment horizontal="left" vertical="center" wrapText="1"/>
    </xf>
    <xf numFmtId="0" fontId="15" fillId="0" borderId="31" xfId="0" applyFont="1" applyBorder="1" applyAlignment="1">
      <alignment horizontal="left" vertical="center" wrapText="1"/>
    </xf>
    <xf numFmtId="0" fontId="28" fillId="7" borderId="27" xfId="0" applyFont="1" applyFill="1" applyBorder="1" applyAlignment="1">
      <alignment horizontal="center" vertical="center" wrapText="1"/>
    </xf>
    <xf numFmtId="0" fontId="0" fillId="7" borderId="1" xfId="0" applyFill="1" applyBorder="1"/>
    <xf numFmtId="0" fontId="0" fillId="7" borderId="5" xfId="0" applyFill="1" applyBorder="1"/>
    <xf numFmtId="0" fontId="15" fillId="0" borderId="59" xfId="0" applyFont="1" applyBorder="1" applyAlignment="1">
      <alignment horizontal="left" vertical="center" wrapText="1"/>
    </xf>
    <xf numFmtId="0" fontId="15" fillId="0" borderId="17" xfId="0" applyFont="1" applyBorder="1" applyAlignment="1">
      <alignment vertical="center" wrapText="1"/>
    </xf>
    <xf numFmtId="0" fontId="15" fillId="0" borderId="19" xfId="0" applyFont="1" applyBorder="1" applyAlignment="1">
      <alignment vertical="center" wrapText="1"/>
    </xf>
    <xf numFmtId="0" fontId="15" fillId="0" borderId="16" xfId="0" applyFont="1" applyBorder="1" applyAlignment="1">
      <alignment vertical="center" wrapText="1"/>
    </xf>
    <xf numFmtId="0" fontId="15" fillId="0" borderId="37" xfId="0" applyFont="1" applyBorder="1" applyAlignment="1">
      <alignment vertical="center" wrapText="1"/>
    </xf>
    <xf numFmtId="0" fontId="15" fillId="0" borderId="19" xfId="0" applyFont="1" applyBorder="1" applyAlignment="1">
      <alignment horizontal="left" vertical="center" wrapText="1"/>
    </xf>
    <xf numFmtId="0" fontId="22" fillId="0" borderId="22" xfId="0" applyFont="1" applyBorder="1" applyAlignment="1">
      <alignment horizontal="left" vertical="center" wrapText="1"/>
    </xf>
    <xf numFmtId="0" fontId="0" fillId="0" borderId="50" xfId="0" applyBorder="1" applyAlignment="1">
      <alignment horizontal="left" vertical="center" wrapText="1"/>
    </xf>
    <xf numFmtId="0" fontId="15" fillId="0" borderId="46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0" fillId="0" borderId="59" xfId="0" applyBorder="1" applyAlignment="1">
      <alignment horizontal="left" vertical="center" wrapText="1"/>
    </xf>
    <xf numFmtId="0" fontId="15" fillId="0" borderId="32" xfId="0" applyFont="1" applyBorder="1" applyAlignment="1">
      <alignment horizontal="left" vertical="center" wrapText="1"/>
    </xf>
    <xf numFmtId="0" fontId="0" fillId="0" borderId="49" xfId="0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0" fontId="9" fillId="2" borderId="0" xfId="0" applyFont="1" applyFill="1"/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1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mruColors>
      <color rgb="FFFF0066"/>
      <color rgb="FFFF00FF"/>
      <color rgb="FFFCD5B4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136"/>
  <sheetViews>
    <sheetView tabSelected="1" view="pageBreakPreview" topLeftCell="C1" zoomScale="50" zoomScaleNormal="50" zoomScaleSheetLayoutView="50" workbookViewId="0">
      <selection activeCell="AU4" sqref="AU4"/>
    </sheetView>
  </sheetViews>
  <sheetFormatPr defaultColWidth="9.7109375" defaultRowHeight="20.25" x14ac:dyDescent="0.2"/>
  <cols>
    <col min="1" max="1" width="39" hidden="1" customWidth="1"/>
    <col min="2" max="2" width="34" hidden="1" customWidth="1"/>
    <col min="3" max="3" width="21.7109375" customWidth="1"/>
    <col min="4" max="4" width="48" hidden="1" customWidth="1"/>
    <col min="5" max="5" width="41.28515625" hidden="1" customWidth="1"/>
    <col min="6" max="6" width="27.42578125" hidden="1" customWidth="1"/>
    <col min="7" max="7" width="22.7109375" hidden="1" customWidth="1"/>
    <col min="8" max="8" width="39" hidden="1" customWidth="1"/>
    <col min="9" max="9" width="26.28515625" hidden="1" customWidth="1"/>
    <col min="10" max="10" width="35" hidden="1" customWidth="1"/>
    <col min="11" max="11" width="25.42578125" hidden="1" customWidth="1"/>
    <col min="12" max="12" width="24.28515625" hidden="1" customWidth="1"/>
    <col min="13" max="13" width="41.7109375" hidden="1" customWidth="1"/>
    <col min="14" max="14" width="24.5703125" hidden="1" customWidth="1"/>
    <col min="15" max="15" width="20.28515625" hidden="1" customWidth="1"/>
    <col min="16" max="17" width="21.5703125" hidden="1" customWidth="1"/>
    <col min="18" max="18" width="21.7109375" hidden="1" customWidth="1"/>
    <col min="19" max="19" width="27.7109375" hidden="1" customWidth="1"/>
    <col min="20" max="20" width="5.42578125" hidden="1" customWidth="1"/>
    <col min="21" max="21" width="22.5703125" hidden="1" customWidth="1"/>
    <col min="22" max="22" width="46.5703125" hidden="1" customWidth="1"/>
    <col min="23" max="23" width="26.7109375" hidden="1" customWidth="1"/>
    <col min="24" max="24" width="30.42578125" hidden="1" customWidth="1"/>
    <col min="25" max="25" width="90" hidden="1" customWidth="1"/>
    <col min="26" max="26" width="26.28515625" customWidth="1"/>
    <col min="27" max="27" width="38.28515625" customWidth="1"/>
    <col min="28" max="28" width="50.7109375" customWidth="1"/>
    <col min="29" max="29" width="53.28515625" customWidth="1"/>
    <col min="30" max="30" width="44" customWidth="1"/>
    <col min="31" max="31" width="0.7109375" hidden="1" customWidth="1"/>
    <col min="32" max="32" width="16.7109375" style="9" hidden="1" customWidth="1"/>
    <col min="33" max="33" width="31.28515625" hidden="1" customWidth="1"/>
    <col min="34" max="34" width="54.5703125" hidden="1" customWidth="1"/>
    <col min="35" max="35" width="53.5703125" hidden="1" customWidth="1"/>
    <col min="36" max="36" width="20.28515625" hidden="1" customWidth="1"/>
    <col min="37" max="37" width="22" hidden="1" customWidth="1"/>
    <col min="38" max="38" width="47" hidden="1" customWidth="1"/>
    <col min="39" max="39" width="20.5703125" style="20" customWidth="1"/>
    <col min="40" max="40" width="21.140625" style="20" customWidth="1"/>
    <col min="41" max="41" width="19.5703125" style="36" bestFit="1" customWidth="1"/>
    <col min="42" max="42" width="14.140625" bestFit="1" customWidth="1"/>
  </cols>
  <sheetData>
    <row r="1" spans="2:41" ht="23.25" x14ac:dyDescent="0.35">
      <c r="AD1" s="228" t="s">
        <v>79</v>
      </c>
      <c r="AE1" s="229"/>
      <c r="AF1" s="229"/>
      <c r="AG1" s="229"/>
      <c r="AH1" s="229"/>
      <c r="AI1" s="229"/>
      <c r="AJ1" s="229"/>
      <c r="AK1" s="229"/>
      <c r="AL1" s="229"/>
      <c r="AM1" s="229"/>
      <c r="AN1" s="229"/>
      <c r="AO1" s="229"/>
    </row>
    <row r="2" spans="2:41" ht="138" customHeight="1" x14ac:dyDescent="0.2">
      <c r="AD2" s="226" t="s">
        <v>80</v>
      </c>
      <c r="AE2" s="227"/>
      <c r="AF2" s="227"/>
      <c r="AG2" s="227"/>
      <c r="AH2" s="227"/>
      <c r="AI2" s="227"/>
      <c r="AJ2" s="227"/>
      <c r="AK2" s="227"/>
      <c r="AL2" s="227"/>
      <c r="AM2" s="227"/>
      <c r="AN2" s="227"/>
      <c r="AO2" s="227"/>
    </row>
    <row r="3" spans="2:41" ht="42.75" customHeight="1" x14ac:dyDescent="0.35">
      <c r="AC3" s="131"/>
      <c r="AD3" s="229" t="s">
        <v>69</v>
      </c>
      <c r="AE3" s="230"/>
      <c r="AF3" s="230"/>
      <c r="AG3" s="230"/>
      <c r="AH3" s="230"/>
      <c r="AI3" s="230"/>
      <c r="AJ3" s="230"/>
      <c r="AK3" s="230"/>
      <c r="AL3" s="230"/>
      <c r="AM3" s="230"/>
      <c r="AN3" s="230"/>
      <c r="AO3" s="230"/>
    </row>
    <row r="4" spans="2:41" s="1" customFormat="1" ht="102.75" customHeight="1" x14ac:dyDescent="0.35">
      <c r="C4" s="18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30"/>
      <c r="AD4" s="231" t="s">
        <v>70</v>
      </c>
      <c r="AE4" s="232"/>
      <c r="AF4" s="232"/>
      <c r="AG4" s="232"/>
      <c r="AH4" s="232"/>
      <c r="AI4" s="232"/>
      <c r="AJ4" s="232"/>
      <c r="AK4" s="232"/>
      <c r="AL4" s="232"/>
      <c r="AM4" s="232"/>
      <c r="AN4" s="232"/>
      <c r="AO4" s="232"/>
    </row>
    <row r="5" spans="2:41" s="1" customFormat="1" ht="117.75" customHeight="1" thickBot="1" x14ac:dyDescent="0.4">
      <c r="C5" s="281" t="s">
        <v>64</v>
      </c>
      <c r="D5" s="282"/>
      <c r="E5" s="282"/>
      <c r="F5" s="282"/>
      <c r="G5" s="282"/>
      <c r="H5" s="282"/>
      <c r="I5" s="282"/>
      <c r="J5" s="282"/>
      <c r="K5" s="282"/>
      <c r="L5" s="282"/>
      <c r="M5" s="282"/>
      <c r="N5" s="282"/>
      <c r="O5" s="282"/>
      <c r="P5" s="282"/>
      <c r="Q5" s="282"/>
      <c r="R5" s="282"/>
      <c r="S5" s="282"/>
      <c r="T5" s="282"/>
      <c r="U5" s="282"/>
      <c r="V5" s="282"/>
      <c r="W5" s="282"/>
      <c r="X5" s="282"/>
      <c r="Y5" s="282"/>
      <c r="Z5" s="282"/>
      <c r="AA5" s="282"/>
      <c r="AB5" s="282"/>
      <c r="AC5" s="282"/>
      <c r="AD5" s="282"/>
      <c r="AE5" s="282"/>
      <c r="AF5" s="282"/>
      <c r="AG5" s="282"/>
      <c r="AH5" s="282"/>
      <c r="AI5" s="282"/>
      <c r="AJ5" s="282"/>
      <c r="AK5" s="282"/>
      <c r="AL5" s="282"/>
      <c r="AM5" s="282"/>
      <c r="AN5" s="283"/>
      <c r="AO5" s="283"/>
    </row>
    <row r="6" spans="2:41" s="14" customFormat="1" ht="50.45" customHeight="1" thickBot="1" x14ac:dyDescent="0.3">
      <c r="B6" s="15"/>
      <c r="C6" s="334" t="s">
        <v>5</v>
      </c>
      <c r="D6" s="335"/>
      <c r="E6" s="335"/>
      <c r="F6" s="335"/>
      <c r="G6" s="335"/>
      <c r="H6" s="335"/>
      <c r="I6" s="335"/>
      <c r="J6" s="335"/>
      <c r="K6" s="335"/>
      <c r="L6" s="335"/>
      <c r="M6" s="335"/>
      <c r="N6" s="335"/>
      <c r="O6" s="335"/>
      <c r="P6" s="335"/>
      <c r="Q6" s="335"/>
      <c r="R6" s="335"/>
      <c r="S6" s="335"/>
      <c r="T6" s="335"/>
      <c r="U6" s="335"/>
      <c r="V6" s="335"/>
      <c r="W6" s="335"/>
      <c r="X6" s="335"/>
      <c r="Y6" s="335"/>
      <c r="Z6" s="335"/>
      <c r="AA6" s="335"/>
      <c r="AB6" s="335"/>
      <c r="AC6" s="335"/>
      <c r="AD6" s="336"/>
      <c r="AE6" s="59"/>
      <c r="AF6" s="60"/>
      <c r="AG6" s="61"/>
      <c r="AH6" s="61"/>
      <c r="AI6" s="61"/>
      <c r="AJ6" s="61"/>
      <c r="AK6" s="61"/>
      <c r="AL6" s="61"/>
      <c r="AM6" s="278" t="s">
        <v>9</v>
      </c>
      <c r="AN6" s="279"/>
      <c r="AO6" s="280"/>
    </row>
    <row r="7" spans="2:41" s="14" customFormat="1" ht="38.25" customHeight="1" thickBot="1" x14ac:dyDescent="0.3">
      <c r="B7" s="15"/>
      <c r="C7" s="337"/>
      <c r="D7" s="338"/>
      <c r="E7" s="338"/>
      <c r="F7" s="338"/>
      <c r="G7" s="338"/>
      <c r="H7" s="338"/>
      <c r="I7" s="338"/>
      <c r="J7" s="338"/>
      <c r="K7" s="338"/>
      <c r="L7" s="338"/>
      <c r="M7" s="338"/>
      <c r="N7" s="338"/>
      <c r="O7" s="338"/>
      <c r="P7" s="338"/>
      <c r="Q7" s="338"/>
      <c r="R7" s="338"/>
      <c r="S7" s="338"/>
      <c r="T7" s="338"/>
      <c r="U7" s="338"/>
      <c r="V7" s="338"/>
      <c r="W7" s="338"/>
      <c r="X7" s="338"/>
      <c r="Y7" s="338"/>
      <c r="Z7" s="338"/>
      <c r="AA7" s="338"/>
      <c r="AB7" s="338"/>
      <c r="AC7" s="338"/>
      <c r="AD7" s="339"/>
      <c r="AE7" s="62"/>
      <c r="AF7" s="63" t="s">
        <v>7</v>
      </c>
      <c r="AG7" s="64"/>
      <c r="AH7" s="64"/>
      <c r="AI7" s="64"/>
      <c r="AJ7" s="64"/>
      <c r="AK7" s="64"/>
      <c r="AL7" s="64"/>
      <c r="AM7" s="154" t="s">
        <v>59</v>
      </c>
      <c r="AN7" s="154" t="s">
        <v>60</v>
      </c>
      <c r="AO7" s="155" t="s">
        <v>61</v>
      </c>
    </row>
    <row r="8" spans="2:41" s="14" customFormat="1" ht="52.15" customHeight="1" thickBot="1" x14ac:dyDescent="0.3">
      <c r="B8" s="15"/>
      <c r="C8" s="349" t="s">
        <v>65</v>
      </c>
      <c r="D8" s="350"/>
      <c r="E8" s="350"/>
      <c r="F8" s="350"/>
      <c r="G8" s="350"/>
      <c r="H8" s="350"/>
      <c r="I8" s="350"/>
      <c r="J8" s="350"/>
      <c r="K8" s="350"/>
      <c r="L8" s="350"/>
      <c r="M8" s="350"/>
      <c r="N8" s="350"/>
      <c r="O8" s="350"/>
      <c r="P8" s="350"/>
      <c r="Q8" s="350"/>
      <c r="R8" s="350"/>
      <c r="S8" s="350"/>
      <c r="T8" s="350"/>
      <c r="U8" s="350"/>
      <c r="V8" s="350"/>
      <c r="W8" s="350"/>
      <c r="X8" s="350"/>
      <c r="Y8" s="350"/>
      <c r="Z8" s="350"/>
      <c r="AA8" s="350"/>
      <c r="AB8" s="350"/>
      <c r="AC8" s="350"/>
      <c r="AD8" s="351"/>
      <c r="AE8" s="65"/>
      <c r="AF8" s="66" t="e">
        <f>AF10+AF14+AF39+AF40+#REF!+AF41+#REF!+#REF!+AF42+#REF!+#REF!+#REF!+AF47+AF48+#REF!+#REF!</f>
        <v>#REF!</v>
      </c>
      <c r="AG8" s="66" t="e">
        <f>AG10+AG14+AG39+AG40+#REF!+AG41+#REF!+#REF!+AG42+#REF!+#REF!+#REF!+AG47+AG48+#REF!+#REF!</f>
        <v>#REF!</v>
      </c>
      <c r="AH8" s="66" t="e">
        <f>AH10+AH14+AH39+AH40+#REF!+AH41+#REF!+#REF!+AH42+#REF!+#REF!+#REF!+AH47+AH48+#REF!+#REF!</f>
        <v>#REF!</v>
      </c>
      <c r="AI8" s="66" t="e">
        <f>AI10+AI14+AI39+AI40+#REF!+AI41+#REF!+#REF!+AI42+#REF!+#REF!+#REF!+AI47+AI48+#REF!+#REF!</f>
        <v>#REF!</v>
      </c>
      <c r="AJ8" s="66" t="e">
        <f>AJ10+AJ14+AJ39+AJ40+#REF!+AJ41+#REF!+#REF!+AJ42+#REF!+#REF!+#REF!+AJ47+AJ48+#REF!+#REF!</f>
        <v>#REF!</v>
      </c>
      <c r="AK8" s="66" t="e">
        <f>AK10+AK14+AK39+AK40+#REF!+AK41+#REF!+#REF!+AK42+#REF!+#REF!+#REF!+AK47+AK48+#REF!+#REF!</f>
        <v>#REF!</v>
      </c>
      <c r="AL8" s="67" t="e">
        <f>AL10+AL14+AL39+AL40+#REF!+AL41+#REF!+#REF!+AL42+#REF!+#REF!+#REF!+AL47+AL48+#REF!+#REF!</f>
        <v>#REF!</v>
      </c>
      <c r="AM8" s="173">
        <f>AM10+AM11+AM14+AM39+AM40+AM41+AM42+AM47+AM48+AM49+AM50+AM51+AM38+AM33</f>
        <v>817290.00199999998</v>
      </c>
      <c r="AN8" s="173">
        <f t="shared" ref="AN8:AO8" si="0">AN10+AN11+AN14+AN39+AN40+AN41+AN42+AN47+AN48+AN49+AN50+AN51+AN38+AN33</f>
        <v>773032.34000000008</v>
      </c>
      <c r="AO8" s="173">
        <f t="shared" si="0"/>
        <v>769344.24599999993</v>
      </c>
    </row>
    <row r="9" spans="2:41" s="16" customFormat="1" ht="27" customHeight="1" thickBot="1" x14ac:dyDescent="0.3">
      <c r="B9" s="17"/>
      <c r="C9" s="344" t="s">
        <v>0</v>
      </c>
      <c r="D9" s="345"/>
      <c r="E9" s="345"/>
      <c r="F9" s="345"/>
      <c r="G9" s="345"/>
      <c r="H9" s="345"/>
      <c r="I9" s="345"/>
      <c r="J9" s="345"/>
      <c r="K9" s="345"/>
      <c r="L9" s="345"/>
      <c r="M9" s="345"/>
      <c r="N9" s="345"/>
      <c r="O9" s="345"/>
      <c r="P9" s="345"/>
      <c r="Q9" s="345"/>
      <c r="R9" s="345"/>
      <c r="S9" s="345"/>
      <c r="T9" s="345"/>
      <c r="U9" s="345"/>
      <c r="V9" s="345"/>
      <c r="W9" s="345"/>
      <c r="X9" s="345"/>
      <c r="Y9" s="345"/>
      <c r="Z9" s="345"/>
      <c r="AA9" s="345"/>
      <c r="AB9" s="345"/>
      <c r="AC9" s="345"/>
      <c r="AD9" s="346"/>
      <c r="AE9" s="26"/>
      <c r="AF9" s="27" t="s">
        <v>8</v>
      </c>
      <c r="AJ9" s="28"/>
      <c r="AK9" s="28"/>
      <c r="AM9" s="142"/>
      <c r="AN9" s="76"/>
      <c r="AO9" s="147"/>
    </row>
    <row r="10" spans="2:41" s="16" customFormat="1" ht="45.75" customHeight="1" thickBot="1" x14ac:dyDescent="0.3">
      <c r="B10" s="17"/>
      <c r="C10" s="254" t="s">
        <v>22</v>
      </c>
      <c r="D10" s="342"/>
      <c r="E10" s="342"/>
      <c r="F10" s="342"/>
      <c r="G10" s="342"/>
      <c r="H10" s="342"/>
      <c r="I10" s="342"/>
      <c r="J10" s="342"/>
      <c r="K10" s="342"/>
      <c r="L10" s="342"/>
      <c r="M10" s="342"/>
      <c r="N10" s="342"/>
      <c r="O10" s="342"/>
      <c r="P10" s="342"/>
      <c r="Q10" s="342"/>
      <c r="R10" s="342"/>
      <c r="S10" s="342"/>
      <c r="T10" s="342"/>
      <c r="U10" s="342"/>
      <c r="V10" s="342"/>
      <c r="W10" s="342"/>
      <c r="X10" s="342"/>
      <c r="Y10" s="342"/>
      <c r="Z10" s="342"/>
      <c r="AA10" s="342"/>
      <c r="AB10" s="342"/>
      <c r="AC10" s="342"/>
      <c r="AD10" s="343"/>
      <c r="AE10" s="29"/>
      <c r="AF10" s="30">
        <f>12686+3105</f>
        <v>15791</v>
      </c>
      <c r="AG10" s="31"/>
      <c r="AH10" s="31"/>
      <c r="AI10" s="31"/>
      <c r="AJ10" s="37">
        <v>3188</v>
      </c>
      <c r="AK10" s="38">
        <v>12751</v>
      </c>
      <c r="AL10" s="81"/>
      <c r="AM10" s="117">
        <f>9887+4794</f>
        <v>14681</v>
      </c>
      <c r="AN10" s="117">
        <v>0</v>
      </c>
      <c r="AO10" s="149">
        <v>0</v>
      </c>
    </row>
    <row r="11" spans="2:41" s="16" customFormat="1" ht="48" customHeight="1" thickBot="1" x14ac:dyDescent="0.3">
      <c r="B11" s="17"/>
      <c r="C11" s="358" t="s">
        <v>53</v>
      </c>
      <c r="D11" s="239"/>
      <c r="E11" s="239"/>
      <c r="F11" s="239"/>
      <c r="G11" s="239"/>
      <c r="H11" s="239"/>
      <c r="I11" s="239"/>
      <c r="J11" s="239"/>
      <c r="K11" s="239"/>
      <c r="L11" s="239"/>
      <c r="M11" s="239"/>
      <c r="N11" s="239"/>
      <c r="O11" s="239"/>
      <c r="P11" s="239"/>
      <c r="Q11" s="239"/>
      <c r="R11" s="239"/>
      <c r="S11" s="239"/>
      <c r="T11" s="239"/>
      <c r="U11" s="239"/>
      <c r="V11" s="239"/>
      <c r="W11" s="239"/>
      <c r="X11" s="239"/>
      <c r="Y11" s="239"/>
      <c r="Z11" s="239"/>
      <c r="AA11" s="239"/>
      <c r="AB11" s="239"/>
      <c r="AC11" s="239"/>
      <c r="AD11" s="359"/>
      <c r="AE11" s="56"/>
      <c r="AF11" s="57"/>
      <c r="AG11" s="83"/>
      <c r="AH11" s="83"/>
      <c r="AI11" s="83"/>
      <c r="AJ11" s="84"/>
      <c r="AK11" s="85"/>
      <c r="AL11" s="86"/>
      <c r="AM11" s="133">
        <v>0</v>
      </c>
      <c r="AN11" s="133">
        <f t="shared" ref="AN11" si="1">AN13</f>
        <v>2990</v>
      </c>
      <c r="AO11" s="148">
        <v>0</v>
      </c>
    </row>
    <row r="12" spans="2:41" s="16" customFormat="1" ht="21" customHeight="1" thickBot="1" x14ac:dyDescent="0.3">
      <c r="B12" s="17"/>
      <c r="C12" s="266" t="s">
        <v>1</v>
      </c>
      <c r="D12" s="267"/>
      <c r="E12" s="267"/>
      <c r="F12" s="267"/>
      <c r="G12" s="267"/>
      <c r="H12" s="267"/>
      <c r="I12" s="267"/>
      <c r="J12" s="267"/>
      <c r="K12" s="267"/>
      <c r="L12" s="267"/>
      <c r="M12" s="267"/>
      <c r="N12" s="267"/>
      <c r="O12" s="267"/>
      <c r="P12" s="267"/>
      <c r="Q12" s="267"/>
      <c r="R12" s="267"/>
      <c r="S12" s="267"/>
      <c r="T12" s="267"/>
      <c r="U12" s="267"/>
      <c r="V12" s="267"/>
      <c r="W12" s="267"/>
      <c r="X12" s="267"/>
      <c r="Y12" s="267"/>
      <c r="Z12" s="267"/>
      <c r="AA12" s="267"/>
      <c r="AB12" s="267"/>
      <c r="AC12" s="267"/>
      <c r="AD12" s="268"/>
      <c r="AE12" s="134"/>
      <c r="AF12" s="57"/>
      <c r="AG12" s="83"/>
      <c r="AH12" s="83"/>
      <c r="AI12" s="83"/>
      <c r="AJ12" s="84"/>
      <c r="AK12" s="85"/>
      <c r="AL12" s="86"/>
      <c r="AM12" s="135"/>
      <c r="AN12" s="135"/>
      <c r="AO12" s="150"/>
    </row>
    <row r="13" spans="2:41" s="16" customFormat="1" ht="43.5" customHeight="1" thickBot="1" x14ac:dyDescent="0.3">
      <c r="B13" s="17"/>
      <c r="C13" s="246" t="s">
        <v>37</v>
      </c>
      <c r="D13" s="247"/>
      <c r="E13" s="247"/>
      <c r="F13" s="247"/>
      <c r="G13" s="247"/>
      <c r="H13" s="247"/>
      <c r="I13" s="247"/>
      <c r="J13" s="247"/>
      <c r="K13" s="247"/>
      <c r="L13" s="247"/>
      <c r="M13" s="247"/>
      <c r="N13" s="247"/>
      <c r="O13" s="247"/>
      <c r="P13" s="247"/>
      <c r="Q13" s="247"/>
      <c r="R13" s="247"/>
      <c r="S13" s="247"/>
      <c r="T13" s="247"/>
      <c r="U13" s="247"/>
      <c r="V13" s="247"/>
      <c r="W13" s="247"/>
      <c r="X13" s="247"/>
      <c r="Y13" s="247"/>
      <c r="Z13" s="247"/>
      <c r="AA13" s="247"/>
      <c r="AB13" s="247"/>
      <c r="AC13" s="247"/>
      <c r="AD13" s="248"/>
      <c r="AE13" s="134"/>
      <c r="AF13" s="57"/>
      <c r="AG13" s="83"/>
      <c r="AH13" s="83"/>
      <c r="AI13" s="83"/>
      <c r="AJ13" s="84"/>
      <c r="AK13" s="85"/>
      <c r="AL13" s="86"/>
      <c r="AM13" s="136">
        <v>0</v>
      </c>
      <c r="AN13" s="136">
        <v>2990</v>
      </c>
      <c r="AO13" s="145">
        <v>0</v>
      </c>
    </row>
    <row r="14" spans="2:41" s="16" customFormat="1" ht="104.25" customHeight="1" thickBot="1" x14ac:dyDescent="0.3">
      <c r="B14" s="17"/>
      <c r="C14" s="347" t="s">
        <v>18</v>
      </c>
      <c r="D14" s="348"/>
      <c r="E14" s="348"/>
      <c r="F14" s="348"/>
      <c r="G14" s="348"/>
      <c r="H14" s="348"/>
      <c r="I14" s="348"/>
      <c r="J14" s="348"/>
      <c r="K14" s="348"/>
      <c r="L14" s="348"/>
      <c r="M14" s="348"/>
      <c r="N14" s="348"/>
      <c r="O14" s="348"/>
      <c r="P14" s="348"/>
      <c r="Q14" s="348"/>
      <c r="R14" s="348"/>
      <c r="S14" s="348"/>
      <c r="T14" s="348"/>
      <c r="U14" s="348"/>
      <c r="V14" s="348"/>
      <c r="W14" s="348"/>
      <c r="X14" s="348"/>
      <c r="Y14" s="348"/>
      <c r="Z14" s="348"/>
      <c r="AA14" s="348"/>
      <c r="AB14" s="348"/>
      <c r="AC14" s="348"/>
      <c r="AD14" s="348"/>
      <c r="AE14" s="56"/>
      <c r="AF14" s="57" t="e">
        <f>AF16+AF28+#REF!+#REF!+#REF!</f>
        <v>#REF!</v>
      </c>
      <c r="AG14" s="57" t="e">
        <f>AG16+AG28+#REF!+#REF!</f>
        <v>#REF!</v>
      </c>
      <c r="AH14" s="57" t="e">
        <f>AH16+AH28+#REF!+#REF!</f>
        <v>#REF!</v>
      </c>
      <c r="AI14" s="57" t="e">
        <f>AI16+AI28+#REF!+#REF!</f>
        <v>#REF!</v>
      </c>
      <c r="AJ14" s="57" t="e">
        <f>AJ16+AJ28+#REF!+#REF!</f>
        <v>#REF!</v>
      </c>
      <c r="AK14" s="57" t="e">
        <f>AK16+AK28+#REF!+#REF!</f>
        <v>#REF!</v>
      </c>
      <c r="AL14" s="58" t="e">
        <f>AL16+AL28+#REF!+#REF!</f>
        <v>#REF!</v>
      </c>
      <c r="AM14" s="118">
        <f>AM16+AM28</f>
        <v>767877</v>
      </c>
      <c r="AN14" s="118">
        <f t="shared" ref="AN14:AO14" si="2">AN16+AN28</f>
        <v>734136</v>
      </c>
      <c r="AO14" s="118">
        <f t="shared" si="2"/>
        <v>734136</v>
      </c>
    </row>
    <row r="15" spans="2:41" s="23" customFormat="1" ht="27" customHeight="1" x14ac:dyDescent="0.25">
      <c r="B15" s="22"/>
      <c r="C15" s="360" t="s">
        <v>1</v>
      </c>
      <c r="D15" s="361"/>
      <c r="E15" s="361"/>
      <c r="F15" s="361"/>
      <c r="G15" s="361"/>
      <c r="H15" s="361"/>
      <c r="I15" s="361"/>
      <c r="J15" s="361"/>
      <c r="K15" s="361"/>
      <c r="L15" s="361"/>
      <c r="M15" s="361"/>
      <c r="N15" s="361"/>
      <c r="O15" s="361"/>
      <c r="P15" s="361"/>
      <c r="Q15" s="361"/>
      <c r="R15" s="361"/>
      <c r="S15" s="361"/>
      <c r="T15" s="361"/>
      <c r="U15" s="361"/>
      <c r="V15" s="361"/>
      <c r="W15" s="361"/>
      <c r="X15" s="361"/>
      <c r="Y15" s="361"/>
      <c r="Z15" s="361"/>
      <c r="AA15" s="361"/>
      <c r="AB15" s="361"/>
      <c r="AC15" s="361"/>
      <c r="AD15" s="362"/>
      <c r="AE15" s="200"/>
      <c r="AF15" s="77"/>
      <c r="AG15" s="78"/>
      <c r="AH15" s="78"/>
      <c r="AI15" s="78"/>
      <c r="AJ15" s="78"/>
      <c r="AK15" s="78"/>
      <c r="AL15" s="79"/>
      <c r="AM15" s="203"/>
      <c r="AN15" s="172"/>
      <c r="AO15" s="152"/>
    </row>
    <row r="16" spans="2:41" s="23" customFormat="1" ht="21" customHeight="1" x14ac:dyDescent="0.25">
      <c r="B16" s="24"/>
      <c r="C16" s="93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235" t="s">
        <v>4</v>
      </c>
      <c r="AA16" s="235"/>
      <c r="AB16" s="235"/>
      <c r="AC16" s="235"/>
      <c r="AD16" s="262"/>
      <c r="AE16" s="95"/>
      <c r="AF16" s="96">
        <f>AF18+AF24</f>
        <v>349662</v>
      </c>
      <c r="AG16" s="96">
        <f t="shared" ref="AG16:AL16" si="3">AG18+AG24</f>
        <v>0</v>
      </c>
      <c r="AH16" s="96">
        <f t="shared" si="3"/>
        <v>0</v>
      </c>
      <c r="AI16" s="96">
        <f t="shared" si="3"/>
        <v>0</v>
      </c>
      <c r="AJ16" s="96">
        <f t="shared" si="3"/>
        <v>10870</v>
      </c>
      <c r="AK16" s="96">
        <f t="shared" si="3"/>
        <v>299092</v>
      </c>
      <c r="AL16" s="97">
        <f t="shared" si="3"/>
        <v>0</v>
      </c>
      <c r="AM16" s="119">
        <f t="shared" ref="AM16:AO16" si="4">AM18+AM23+AM24</f>
        <v>741270</v>
      </c>
      <c r="AN16" s="119">
        <f t="shared" si="4"/>
        <v>707529</v>
      </c>
      <c r="AO16" s="119">
        <f t="shared" si="4"/>
        <v>707529</v>
      </c>
    </row>
    <row r="17" spans="2:41" s="23" customFormat="1" ht="23.45" customHeight="1" x14ac:dyDescent="0.25">
      <c r="B17" s="24"/>
      <c r="C17" s="93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132"/>
      <c r="AA17" s="269" t="s">
        <v>0</v>
      </c>
      <c r="AB17" s="270"/>
      <c r="AC17" s="270"/>
      <c r="AD17" s="271"/>
      <c r="AE17" s="95"/>
      <c r="AF17" s="92"/>
      <c r="AG17" s="25"/>
      <c r="AH17" s="25"/>
      <c r="AI17" s="25"/>
      <c r="AJ17" s="25"/>
      <c r="AK17" s="25"/>
      <c r="AL17" s="34"/>
      <c r="AM17" s="164"/>
      <c r="AN17" s="164"/>
      <c r="AO17" s="144"/>
    </row>
    <row r="18" spans="2:41" s="23" customFormat="1" ht="26.45" customHeight="1" x14ac:dyDescent="0.25">
      <c r="B18" s="24"/>
      <c r="C18" s="93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220"/>
      <c r="AA18" s="235" t="s">
        <v>3</v>
      </c>
      <c r="AB18" s="235"/>
      <c r="AC18" s="235"/>
      <c r="AD18" s="262"/>
      <c r="AE18" s="98"/>
      <c r="AF18" s="96">
        <v>270516</v>
      </c>
      <c r="AG18" s="25"/>
      <c r="AH18" s="25"/>
      <c r="AI18" s="25"/>
      <c r="AJ18" s="99">
        <v>8086</v>
      </c>
      <c r="AK18" s="100">
        <v>228791</v>
      </c>
      <c r="AL18" s="34"/>
      <c r="AM18" s="165">
        <f t="shared" ref="AM18:AN18" si="5">AM20+AM21+AM22</f>
        <v>572771</v>
      </c>
      <c r="AN18" s="165">
        <f t="shared" si="5"/>
        <v>540657</v>
      </c>
      <c r="AO18" s="165">
        <f>AO20+AO21+AO22</f>
        <v>540657</v>
      </c>
    </row>
    <row r="19" spans="2:41" s="23" customFormat="1" ht="26.45" customHeight="1" x14ac:dyDescent="0.25">
      <c r="B19" s="24"/>
      <c r="C19" s="93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220"/>
      <c r="AA19" s="235" t="s">
        <v>1</v>
      </c>
      <c r="AB19" s="236"/>
      <c r="AC19" s="236"/>
      <c r="AD19" s="261"/>
      <c r="AE19" s="98"/>
      <c r="AF19" s="96"/>
      <c r="AG19" s="25"/>
      <c r="AH19" s="25"/>
      <c r="AI19" s="25"/>
      <c r="AJ19" s="99"/>
      <c r="AK19" s="100"/>
      <c r="AL19" s="34"/>
      <c r="AM19" s="165"/>
      <c r="AN19" s="165"/>
      <c r="AO19" s="144"/>
    </row>
    <row r="20" spans="2:41" s="23" customFormat="1" ht="26.45" customHeight="1" x14ac:dyDescent="0.25">
      <c r="B20" s="24"/>
      <c r="C20" s="93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220"/>
      <c r="AA20" s="235" t="s">
        <v>32</v>
      </c>
      <c r="AB20" s="236"/>
      <c r="AC20" s="236"/>
      <c r="AD20" s="261"/>
      <c r="AE20" s="98"/>
      <c r="AF20" s="96"/>
      <c r="AG20" s="25"/>
      <c r="AH20" s="25"/>
      <c r="AI20" s="25"/>
      <c r="AJ20" s="99"/>
      <c r="AK20" s="100"/>
      <c r="AL20" s="34"/>
      <c r="AM20" s="165">
        <f>175097+6781</f>
        <v>181878</v>
      </c>
      <c r="AN20" s="165">
        <v>175097</v>
      </c>
      <c r="AO20" s="144">
        <v>175097</v>
      </c>
    </row>
    <row r="21" spans="2:41" s="23" customFormat="1" ht="26.45" customHeight="1" x14ac:dyDescent="0.25">
      <c r="B21" s="24"/>
      <c r="C21" s="93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220"/>
      <c r="AA21" s="235" t="s">
        <v>33</v>
      </c>
      <c r="AB21" s="236"/>
      <c r="AC21" s="236"/>
      <c r="AD21" s="261"/>
      <c r="AE21" s="98"/>
      <c r="AF21" s="96"/>
      <c r="AG21" s="25"/>
      <c r="AH21" s="25"/>
      <c r="AI21" s="25"/>
      <c r="AJ21" s="99"/>
      <c r="AK21" s="100"/>
      <c r="AL21" s="34"/>
      <c r="AM21" s="165">
        <f>361802+21273+3837</f>
        <v>386912</v>
      </c>
      <c r="AN21" s="165">
        <v>361802</v>
      </c>
      <c r="AO21" s="144">
        <v>361802</v>
      </c>
    </row>
    <row r="22" spans="2:41" s="23" customFormat="1" ht="26.45" customHeight="1" x14ac:dyDescent="0.25">
      <c r="B22" s="24"/>
      <c r="C22" s="93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220"/>
      <c r="AA22" s="235" t="s">
        <v>34</v>
      </c>
      <c r="AB22" s="236"/>
      <c r="AC22" s="236"/>
      <c r="AD22" s="261"/>
      <c r="AE22" s="98"/>
      <c r="AF22" s="96"/>
      <c r="AG22" s="25"/>
      <c r="AH22" s="25"/>
      <c r="AI22" s="25"/>
      <c r="AJ22" s="99"/>
      <c r="AK22" s="100"/>
      <c r="AL22" s="34"/>
      <c r="AM22" s="165">
        <f>3758+223</f>
        <v>3981</v>
      </c>
      <c r="AN22" s="165">
        <v>3758</v>
      </c>
      <c r="AO22" s="144">
        <v>3758</v>
      </c>
    </row>
    <row r="23" spans="2:41" s="23" customFormat="1" ht="26.45" customHeight="1" x14ac:dyDescent="0.25">
      <c r="B23" s="24"/>
      <c r="C23" s="176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222"/>
      <c r="AA23" s="272" t="s">
        <v>19</v>
      </c>
      <c r="AB23" s="272"/>
      <c r="AC23" s="272"/>
      <c r="AD23" s="357"/>
      <c r="AE23" s="98"/>
      <c r="AF23" s="96"/>
      <c r="AG23" s="25"/>
      <c r="AH23" s="25"/>
      <c r="AI23" s="25"/>
      <c r="AJ23" s="99"/>
      <c r="AK23" s="100"/>
      <c r="AL23" s="25"/>
      <c r="AM23" s="218">
        <f>70083+227</f>
        <v>70310</v>
      </c>
      <c r="AN23" s="218">
        <v>70083</v>
      </c>
      <c r="AO23" s="219">
        <v>70083</v>
      </c>
    </row>
    <row r="24" spans="2:41" s="23" customFormat="1" ht="27.6" customHeight="1" x14ac:dyDescent="0.25">
      <c r="B24" s="24"/>
      <c r="C24" s="221"/>
      <c r="D24" s="224"/>
      <c r="E24" s="224"/>
      <c r="F24" s="224"/>
      <c r="G24" s="224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  <c r="S24" s="224"/>
      <c r="T24" s="224"/>
      <c r="U24" s="224"/>
      <c r="V24" s="224"/>
      <c r="W24" s="224"/>
      <c r="X24" s="224"/>
      <c r="Y24" s="224"/>
      <c r="Z24" s="223"/>
      <c r="AA24" s="275" t="s">
        <v>6</v>
      </c>
      <c r="AB24" s="275"/>
      <c r="AC24" s="275"/>
      <c r="AD24" s="364"/>
      <c r="AE24" s="98"/>
      <c r="AF24" s="96">
        <v>79146</v>
      </c>
      <c r="AG24" s="25"/>
      <c r="AH24" s="25"/>
      <c r="AI24" s="25"/>
      <c r="AJ24" s="99">
        <v>2784</v>
      </c>
      <c r="AK24" s="100">
        <v>70301</v>
      </c>
      <c r="AL24" s="34"/>
      <c r="AM24" s="165">
        <f>AM26+AM27</f>
        <v>98189</v>
      </c>
      <c r="AN24" s="165">
        <f t="shared" ref="AN24" si="6">AN26+AN27</f>
        <v>96789</v>
      </c>
      <c r="AO24" s="165">
        <f>AO26+AO27</f>
        <v>96789</v>
      </c>
    </row>
    <row r="25" spans="2:41" s="23" customFormat="1" ht="27.6" customHeight="1" x14ac:dyDescent="0.25">
      <c r="B25" s="24"/>
      <c r="C25" s="93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220"/>
      <c r="AA25" s="235" t="s">
        <v>1</v>
      </c>
      <c r="AB25" s="236"/>
      <c r="AC25" s="236"/>
      <c r="AD25" s="261"/>
      <c r="AE25" s="98"/>
      <c r="AF25" s="96"/>
      <c r="AG25" s="25"/>
      <c r="AH25" s="25"/>
      <c r="AI25" s="25"/>
      <c r="AJ25" s="99"/>
      <c r="AK25" s="100"/>
      <c r="AL25" s="34"/>
      <c r="AM25" s="165"/>
      <c r="AN25" s="165"/>
      <c r="AO25" s="144"/>
    </row>
    <row r="26" spans="2:41" s="23" customFormat="1" ht="27.6" customHeight="1" x14ac:dyDescent="0.25">
      <c r="B26" s="24"/>
      <c r="C26" s="93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220"/>
      <c r="AA26" s="235" t="s">
        <v>33</v>
      </c>
      <c r="AB26" s="236"/>
      <c r="AC26" s="236"/>
      <c r="AD26" s="261"/>
      <c r="AE26" s="98"/>
      <c r="AF26" s="96"/>
      <c r="AG26" s="25"/>
      <c r="AH26" s="25"/>
      <c r="AI26" s="25"/>
      <c r="AJ26" s="99"/>
      <c r="AK26" s="100"/>
      <c r="AL26" s="34"/>
      <c r="AM26" s="165">
        <f>95703+723+677</f>
        <v>97103</v>
      </c>
      <c r="AN26" s="165">
        <v>95703</v>
      </c>
      <c r="AO26" s="144">
        <v>95703</v>
      </c>
    </row>
    <row r="27" spans="2:41" s="23" customFormat="1" ht="27.6" customHeight="1" x14ac:dyDescent="0.25">
      <c r="B27" s="24"/>
      <c r="C27" s="177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222"/>
      <c r="AA27" s="272" t="s">
        <v>34</v>
      </c>
      <c r="AB27" s="273"/>
      <c r="AC27" s="273"/>
      <c r="AD27" s="363"/>
      <c r="AE27" s="98"/>
      <c r="AF27" s="96"/>
      <c r="AG27" s="25"/>
      <c r="AH27" s="25"/>
      <c r="AI27" s="25"/>
      <c r="AJ27" s="99"/>
      <c r="AK27" s="100"/>
      <c r="AL27" s="34"/>
      <c r="AM27" s="165">
        <v>1086</v>
      </c>
      <c r="AN27" s="165">
        <v>1086</v>
      </c>
      <c r="AO27" s="144">
        <v>1086</v>
      </c>
    </row>
    <row r="28" spans="2:41" s="23" customFormat="1" ht="27" customHeight="1" x14ac:dyDescent="0.25">
      <c r="B28" s="24"/>
      <c r="C28" s="141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272" t="s">
        <v>13</v>
      </c>
      <c r="AA28" s="272"/>
      <c r="AB28" s="272"/>
      <c r="AC28" s="272"/>
      <c r="AD28" s="352"/>
      <c r="AE28" s="98"/>
      <c r="AF28" s="91">
        <v>11855</v>
      </c>
      <c r="AG28" s="25"/>
      <c r="AH28" s="25"/>
      <c r="AI28" s="25"/>
      <c r="AJ28" s="99">
        <v>293</v>
      </c>
      <c r="AK28" s="100">
        <v>11014</v>
      </c>
      <c r="AL28" s="34"/>
      <c r="AM28" s="119">
        <f>AM30+AM31+AM32</f>
        <v>26607</v>
      </c>
      <c r="AN28" s="119">
        <f t="shared" ref="AN28" si="7">AN30+AN31+AN32</f>
        <v>26607</v>
      </c>
      <c r="AO28" s="119">
        <f>AO30+AO31+AO32</f>
        <v>26607</v>
      </c>
    </row>
    <row r="29" spans="2:41" s="23" customFormat="1" ht="27" customHeight="1" x14ac:dyDescent="0.25">
      <c r="B29" s="24"/>
      <c r="C29" s="140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220"/>
      <c r="AA29" s="328" t="s">
        <v>0</v>
      </c>
      <c r="AB29" s="328"/>
      <c r="AC29" s="328"/>
      <c r="AD29" s="329"/>
      <c r="AE29" s="80"/>
      <c r="AF29" s="181"/>
      <c r="AG29" s="182"/>
      <c r="AH29" s="182"/>
      <c r="AI29" s="182"/>
      <c r="AJ29" s="183"/>
      <c r="AK29" s="184"/>
      <c r="AL29" s="185"/>
      <c r="AM29" s="186"/>
      <c r="AN29" s="186"/>
      <c r="AO29" s="146"/>
    </row>
    <row r="30" spans="2:41" s="23" customFormat="1" ht="27" customHeight="1" x14ac:dyDescent="0.25">
      <c r="B30" s="24"/>
      <c r="C30" s="141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222"/>
      <c r="AA30" s="272" t="s">
        <v>31</v>
      </c>
      <c r="AB30" s="273"/>
      <c r="AC30" s="273"/>
      <c r="AD30" s="363"/>
      <c r="AE30" s="195"/>
      <c r="AF30" s="196"/>
      <c r="AG30" s="197"/>
      <c r="AH30" s="197"/>
      <c r="AI30" s="197"/>
      <c r="AJ30" s="198"/>
      <c r="AK30" s="199"/>
      <c r="AL30" s="197"/>
      <c r="AM30" s="165">
        <v>4389</v>
      </c>
      <c r="AN30" s="165">
        <v>4389</v>
      </c>
      <c r="AO30" s="144">
        <v>4389</v>
      </c>
    </row>
    <row r="31" spans="2:41" s="23" customFormat="1" ht="27" customHeight="1" x14ac:dyDescent="0.25">
      <c r="B31" s="24"/>
      <c r="C31" s="102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223"/>
      <c r="AA31" s="275" t="s">
        <v>33</v>
      </c>
      <c r="AB31" s="276"/>
      <c r="AC31" s="276"/>
      <c r="AD31" s="327"/>
      <c r="AE31" s="187"/>
      <c r="AF31" s="188"/>
      <c r="AG31" s="189"/>
      <c r="AH31" s="189"/>
      <c r="AI31" s="189"/>
      <c r="AJ31" s="190"/>
      <c r="AK31" s="191"/>
      <c r="AL31" s="192"/>
      <c r="AM31" s="193">
        <v>22036</v>
      </c>
      <c r="AN31" s="193">
        <v>22036</v>
      </c>
      <c r="AO31" s="194">
        <v>22036</v>
      </c>
    </row>
    <row r="32" spans="2:41" s="23" customFormat="1" ht="27" customHeight="1" thickBot="1" x14ac:dyDescent="0.3">
      <c r="B32" s="24"/>
      <c r="C32" s="201"/>
      <c r="D32" s="202"/>
      <c r="E32" s="202"/>
      <c r="F32" s="202"/>
      <c r="G32" s="202"/>
      <c r="H32" s="202"/>
      <c r="I32" s="202"/>
      <c r="J32" s="202"/>
      <c r="K32" s="202"/>
      <c r="L32" s="202"/>
      <c r="M32" s="202"/>
      <c r="N32" s="202"/>
      <c r="O32" s="202"/>
      <c r="P32" s="202"/>
      <c r="Q32" s="202"/>
      <c r="R32" s="202"/>
      <c r="S32" s="202"/>
      <c r="T32" s="202"/>
      <c r="U32" s="202"/>
      <c r="V32" s="202"/>
      <c r="W32" s="202"/>
      <c r="X32" s="202"/>
      <c r="Y32" s="202"/>
      <c r="Z32" s="225"/>
      <c r="AA32" s="311" t="s">
        <v>34</v>
      </c>
      <c r="AB32" s="312"/>
      <c r="AC32" s="312"/>
      <c r="AD32" s="313"/>
      <c r="AE32" s="105"/>
      <c r="AF32" s="96"/>
      <c r="AG32" s="106"/>
      <c r="AH32" s="106"/>
      <c r="AI32" s="106"/>
      <c r="AJ32" s="107"/>
      <c r="AK32" s="108"/>
      <c r="AL32" s="109"/>
      <c r="AM32" s="204">
        <v>182</v>
      </c>
      <c r="AN32" s="204">
        <v>182</v>
      </c>
      <c r="AO32" s="151">
        <v>182</v>
      </c>
    </row>
    <row r="33" spans="2:41" s="23" customFormat="1" ht="45" customHeight="1" thickBot="1" x14ac:dyDescent="0.3">
      <c r="B33" s="24"/>
      <c r="C33" s="257" t="s">
        <v>62</v>
      </c>
      <c r="D33" s="234"/>
      <c r="E33" s="234"/>
      <c r="F33" s="234"/>
      <c r="G33" s="234"/>
      <c r="H33" s="234"/>
      <c r="I33" s="234"/>
      <c r="J33" s="234"/>
      <c r="K33" s="234"/>
      <c r="L33" s="234"/>
      <c r="M33" s="234"/>
      <c r="N33" s="234"/>
      <c r="O33" s="234"/>
      <c r="P33" s="234"/>
      <c r="Q33" s="234"/>
      <c r="R33" s="234"/>
      <c r="S33" s="234"/>
      <c r="T33" s="234"/>
      <c r="U33" s="234"/>
      <c r="V33" s="234"/>
      <c r="W33" s="234"/>
      <c r="X33" s="234"/>
      <c r="Y33" s="234"/>
      <c r="Z33" s="234"/>
      <c r="AA33" s="234"/>
      <c r="AB33" s="234"/>
      <c r="AC33" s="234"/>
      <c r="AD33" s="365"/>
      <c r="AE33" s="113"/>
      <c r="AF33" s="114"/>
      <c r="AG33" s="31"/>
      <c r="AH33" s="31"/>
      <c r="AI33" s="31"/>
      <c r="AJ33" s="115"/>
      <c r="AK33" s="38"/>
      <c r="AL33" s="31"/>
      <c r="AM33" s="137">
        <f>AM35+AM36+AM37</f>
        <v>1908</v>
      </c>
      <c r="AN33" s="137">
        <f t="shared" ref="AN33:AO33" si="8">AN35+AN36+AN37</f>
        <v>1908</v>
      </c>
      <c r="AO33" s="117">
        <f t="shared" si="8"/>
        <v>1908</v>
      </c>
    </row>
    <row r="34" spans="2:41" s="89" customFormat="1" ht="31.15" customHeight="1" x14ac:dyDescent="0.25">
      <c r="B34" s="90"/>
      <c r="C34" s="314" t="s">
        <v>0</v>
      </c>
      <c r="D34" s="315"/>
      <c r="E34" s="315"/>
      <c r="F34" s="315"/>
      <c r="G34" s="315"/>
      <c r="H34" s="315"/>
      <c r="I34" s="315"/>
      <c r="J34" s="315"/>
      <c r="K34" s="315"/>
      <c r="L34" s="315"/>
      <c r="M34" s="315"/>
      <c r="N34" s="315"/>
      <c r="O34" s="315"/>
      <c r="P34" s="315"/>
      <c r="Q34" s="315"/>
      <c r="R34" s="315"/>
      <c r="S34" s="315"/>
      <c r="T34" s="315"/>
      <c r="U34" s="315"/>
      <c r="V34" s="315"/>
      <c r="W34" s="315"/>
      <c r="X34" s="315"/>
      <c r="Y34" s="315"/>
      <c r="Z34" s="315"/>
      <c r="AA34" s="315"/>
      <c r="AB34" s="315"/>
      <c r="AC34" s="315"/>
      <c r="AD34" s="315"/>
      <c r="AE34" s="316"/>
      <c r="AF34" s="39"/>
      <c r="AG34" s="16"/>
      <c r="AH34" s="16"/>
      <c r="AI34" s="16"/>
      <c r="AJ34" s="87"/>
      <c r="AK34" s="88"/>
      <c r="AL34" s="16"/>
      <c r="AM34" s="168"/>
      <c r="AN34" s="168"/>
      <c r="AO34" s="152"/>
    </row>
    <row r="35" spans="2:41" s="89" customFormat="1" ht="32.450000000000003" customHeight="1" x14ac:dyDescent="0.25">
      <c r="B35" s="90"/>
      <c r="C35" s="141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272" t="s">
        <v>39</v>
      </c>
      <c r="AA35" s="273"/>
      <c r="AB35" s="273"/>
      <c r="AC35" s="273"/>
      <c r="AD35" s="274"/>
      <c r="AE35" s="105"/>
      <c r="AF35" s="39"/>
      <c r="AG35" s="16"/>
      <c r="AH35" s="16"/>
      <c r="AI35" s="16"/>
      <c r="AJ35" s="87"/>
      <c r="AK35" s="88"/>
      <c r="AL35" s="16"/>
      <c r="AM35" s="119">
        <v>200</v>
      </c>
      <c r="AN35" s="119">
        <v>200</v>
      </c>
      <c r="AO35" s="144">
        <v>200</v>
      </c>
    </row>
    <row r="36" spans="2:41" s="89" customFormat="1" ht="27.6" customHeight="1" x14ac:dyDescent="0.25">
      <c r="B36" s="90"/>
      <c r="C36" s="102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275" t="s">
        <v>40</v>
      </c>
      <c r="AA36" s="276"/>
      <c r="AB36" s="276"/>
      <c r="AC36" s="276"/>
      <c r="AD36" s="277"/>
      <c r="AE36" s="80"/>
      <c r="AF36" s="39"/>
      <c r="AG36" s="16"/>
      <c r="AH36" s="16"/>
      <c r="AI36" s="16"/>
      <c r="AJ36" s="87"/>
      <c r="AK36" s="88"/>
      <c r="AL36" s="16"/>
      <c r="AM36" s="119">
        <v>800</v>
      </c>
      <c r="AN36" s="119">
        <v>800</v>
      </c>
      <c r="AO36" s="144">
        <v>800</v>
      </c>
    </row>
    <row r="37" spans="2:41" s="89" customFormat="1" ht="27.6" customHeight="1" thickBot="1" x14ac:dyDescent="0.3">
      <c r="B37" s="90"/>
      <c r="C37" s="140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235" t="s">
        <v>63</v>
      </c>
      <c r="AA37" s="236"/>
      <c r="AB37" s="236"/>
      <c r="AC37" s="236"/>
      <c r="AD37" s="237"/>
      <c r="AE37" s="123"/>
      <c r="AF37" s="39"/>
      <c r="AG37" s="16"/>
      <c r="AH37" s="16"/>
      <c r="AI37" s="16"/>
      <c r="AJ37" s="87"/>
      <c r="AK37" s="88"/>
      <c r="AL37" s="16"/>
      <c r="AM37" s="167">
        <v>908</v>
      </c>
      <c r="AN37" s="167">
        <v>908</v>
      </c>
      <c r="AO37" s="151">
        <v>908</v>
      </c>
    </row>
    <row r="38" spans="2:41" s="23" customFormat="1" ht="55.15" customHeight="1" thickBot="1" x14ac:dyDescent="0.3">
      <c r="B38" s="24"/>
      <c r="C38" s="254" t="s">
        <v>26</v>
      </c>
      <c r="D38" s="260"/>
      <c r="E38" s="260"/>
      <c r="F38" s="260"/>
      <c r="G38" s="260"/>
      <c r="H38" s="260"/>
      <c r="I38" s="260"/>
      <c r="J38" s="260"/>
      <c r="K38" s="260"/>
      <c r="L38" s="260"/>
      <c r="M38" s="260"/>
      <c r="N38" s="260"/>
      <c r="O38" s="260"/>
      <c r="P38" s="260"/>
      <c r="Q38" s="260"/>
      <c r="R38" s="260"/>
      <c r="S38" s="260"/>
      <c r="T38" s="260"/>
      <c r="U38" s="260"/>
      <c r="V38" s="260"/>
      <c r="W38" s="260"/>
      <c r="X38" s="260"/>
      <c r="Y38" s="260"/>
      <c r="Z38" s="260"/>
      <c r="AA38" s="260"/>
      <c r="AB38" s="260"/>
      <c r="AC38" s="260"/>
      <c r="AD38" s="260"/>
      <c r="AE38" s="29"/>
      <c r="AF38" s="114"/>
      <c r="AG38" s="31"/>
      <c r="AH38" s="31"/>
      <c r="AI38" s="31"/>
      <c r="AJ38" s="115"/>
      <c r="AK38" s="38"/>
      <c r="AL38" s="31"/>
      <c r="AM38" s="117">
        <f>3372+142</f>
        <v>3514</v>
      </c>
      <c r="AN38" s="117">
        <v>3372</v>
      </c>
      <c r="AO38" s="148">
        <v>3372</v>
      </c>
    </row>
    <row r="39" spans="2:41" s="16" customFormat="1" ht="30.75" customHeight="1" thickBot="1" x14ac:dyDescent="0.3">
      <c r="B39" s="17"/>
      <c r="C39" s="257" t="s">
        <v>20</v>
      </c>
      <c r="D39" s="258"/>
      <c r="E39" s="258"/>
      <c r="F39" s="258"/>
      <c r="G39" s="258"/>
      <c r="H39" s="258"/>
      <c r="I39" s="258"/>
      <c r="J39" s="258"/>
      <c r="K39" s="258"/>
      <c r="L39" s="258"/>
      <c r="M39" s="258"/>
      <c r="N39" s="258"/>
      <c r="O39" s="258"/>
      <c r="P39" s="258"/>
      <c r="Q39" s="258"/>
      <c r="R39" s="258"/>
      <c r="S39" s="258"/>
      <c r="T39" s="258"/>
      <c r="U39" s="258"/>
      <c r="V39" s="258"/>
      <c r="W39" s="258"/>
      <c r="X39" s="258"/>
      <c r="Y39" s="258"/>
      <c r="Z39" s="258"/>
      <c r="AA39" s="258"/>
      <c r="AB39" s="258"/>
      <c r="AC39" s="258"/>
      <c r="AD39" s="259"/>
      <c r="AE39" s="116"/>
      <c r="AF39" s="21">
        <f>2907+569</f>
        <v>3476</v>
      </c>
      <c r="AG39" s="74"/>
      <c r="AH39" s="74"/>
      <c r="AI39" s="74"/>
      <c r="AJ39" s="83"/>
      <c r="AK39" s="83"/>
      <c r="AL39" s="74"/>
      <c r="AM39" s="118">
        <f>4643.44+12.93</f>
        <v>4656.37</v>
      </c>
      <c r="AN39" s="118">
        <v>5021.3</v>
      </c>
      <c r="AO39" s="148">
        <v>5193.07</v>
      </c>
    </row>
    <row r="40" spans="2:41" s="16" customFormat="1" ht="45" customHeight="1" thickBot="1" x14ac:dyDescent="0.3">
      <c r="C40" s="251" t="s">
        <v>21</v>
      </c>
      <c r="D40" s="252"/>
      <c r="E40" s="252"/>
      <c r="F40" s="252"/>
      <c r="G40" s="252"/>
      <c r="H40" s="252"/>
      <c r="I40" s="252"/>
      <c r="J40" s="252"/>
      <c r="K40" s="252"/>
      <c r="L40" s="252"/>
      <c r="M40" s="252"/>
      <c r="N40" s="252"/>
      <c r="O40" s="252"/>
      <c r="P40" s="252"/>
      <c r="Q40" s="252"/>
      <c r="R40" s="252"/>
      <c r="S40" s="252"/>
      <c r="T40" s="252"/>
      <c r="U40" s="252"/>
      <c r="V40" s="252"/>
      <c r="W40" s="252"/>
      <c r="X40" s="252"/>
      <c r="Y40" s="252"/>
      <c r="Z40" s="252"/>
      <c r="AA40" s="252"/>
      <c r="AB40" s="252"/>
      <c r="AC40" s="252"/>
      <c r="AD40" s="253"/>
      <c r="AE40" s="26"/>
      <c r="AF40" s="82">
        <v>1922</v>
      </c>
      <c r="AJ40" s="40"/>
      <c r="AK40" s="40"/>
      <c r="AM40" s="133">
        <v>5178</v>
      </c>
      <c r="AN40" s="133">
        <v>5206</v>
      </c>
      <c r="AO40" s="148">
        <v>5236</v>
      </c>
    </row>
    <row r="41" spans="2:41" s="16" customFormat="1" ht="48.75" customHeight="1" thickBot="1" x14ac:dyDescent="0.3">
      <c r="C41" s="254" t="s">
        <v>15</v>
      </c>
      <c r="D41" s="255"/>
      <c r="E41" s="255"/>
      <c r="F41" s="255"/>
      <c r="G41" s="255"/>
      <c r="H41" s="255"/>
      <c r="I41" s="255"/>
      <c r="J41" s="255"/>
      <c r="K41" s="255"/>
      <c r="L41" s="255"/>
      <c r="M41" s="255"/>
      <c r="N41" s="255"/>
      <c r="O41" s="255"/>
      <c r="P41" s="255"/>
      <c r="Q41" s="255"/>
      <c r="R41" s="255"/>
      <c r="S41" s="255"/>
      <c r="T41" s="255"/>
      <c r="U41" s="255"/>
      <c r="V41" s="255"/>
      <c r="W41" s="255"/>
      <c r="X41" s="255"/>
      <c r="Y41" s="255"/>
      <c r="Z41" s="255"/>
      <c r="AA41" s="255"/>
      <c r="AB41" s="255"/>
      <c r="AC41" s="255"/>
      <c r="AD41" s="256"/>
      <c r="AE41" s="31"/>
      <c r="AF41" s="30">
        <f>74-7</f>
        <v>67</v>
      </c>
      <c r="AG41" s="31"/>
      <c r="AH41" s="31"/>
      <c r="AI41" s="31"/>
      <c r="AJ41" s="41"/>
      <c r="AK41" s="41"/>
      <c r="AL41" s="31"/>
      <c r="AM41" s="117">
        <v>18</v>
      </c>
      <c r="AN41" s="117">
        <v>18</v>
      </c>
      <c r="AO41" s="149">
        <v>18</v>
      </c>
    </row>
    <row r="42" spans="2:41" s="16" customFormat="1" ht="48" customHeight="1" x14ac:dyDescent="0.25">
      <c r="C42" s="322" t="s">
        <v>11</v>
      </c>
      <c r="D42" s="323"/>
      <c r="E42" s="323"/>
      <c r="F42" s="323"/>
      <c r="G42" s="323"/>
      <c r="H42" s="323"/>
      <c r="I42" s="323"/>
      <c r="J42" s="323"/>
      <c r="K42" s="323"/>
      <c r="L42" s="323"/>
      <c r="M42" s="323"/>
      <c r="N42" s="323"/>
      <c r="O42" s="323"/>
      <c r="P42" s="323"/>
      <c r="Q42" s="323"/>
      <c r="R42" s="323"/>
      <c r="S42" s="323"/>
      <c r="T42" s="323"/>
      <c r="U42" s="323"/>
      <c r="V42" s="323"/>
      <c r="W42" s="323"/>
      <c r="X42" s="323"/>
      <c r="Y42" s="323"/>
      <c r="Z42" s="323"/>
      <c r="AA42" s="323"/>
      <c r="AB42" s="323"/>
      <c r="AC42" s="323"/>
      <c r="AD42" s="324"/>
      <c r="AE42" s="32"/>
      <c r="AF42" s="156">
        <f>AF44+AF45+AF46</f>
        <v>21692</v>
      </c>
      <c r="AG42" s="157">
        <f t="shared" ref="AG42:AL42" si="9">AG44+AG45+AG46</f>
        <v>0</v>
      </c>
      <c r="AH42" s="156">
        <f t="shared" si="9"/>
        <v>0</v>
      </c>
      <c r="AI42" s="156">
        <f t="shared" si="9"/>
        <v>0</v>
      </c>
      <c r="AJ42" s="156">
        <f t="shared" si="9"/>
        <v>0</v>
      </c>
      <c r="AK42" s="156">
        <f t="shared" si="9"/>
        <v>0</v>
      </c>
      <c r="AL42" s="158">
        <f t="shared" si="9"/>
        <v>0</v>
      </c>
      <c r="AM42" s="137">
        <f t="shared" ref="AM42:AO42" si="10">AM44+AM45+AM46</f>
        <v>14906</v>
      </c>
      <c r="AN42" s="137">
        <f t="shared" si="10"/>
        <v>14906</v>
      </c>
      <c r="AO42" s="137">
        <f t="shared" si="10"/>
        <v>14906</v>
      </c>
    </row>
    <row r="43" spans="2:41" s="23" customFormat="1" ht="25.5" customHeight="1" x14ac:dyDescent="0.25">
      <c r="C43" s="249" t="s">
        <v>1</v>
      </c>
      <c r="D43" s="250"/>
      <c r="E43" s="250"/>
      <c r="F43" s="250"/>
      <c r="G43" s="250"/>
      <c r="H43" s="250"/>
      <c r="I43" s="250"/>
      <c r="J43" s="250"/>
      <c r="K43" s="250"/>
      <c r="L43" s="250"/>
      <c r="M43" s="250"/>
      <c r="N43" s="250"/>
      <c r="O43" s="250"/>
      <c r="P43" s="250"/>
      <c r="Q43" s="250"/>
      <c r="R43" s="250"/>
      <c r="S43" s="250"/>
      <c r="T43" s="250"/>
      <c r="U43" s="250"/>
      <c r="V43" s="250"/>
      <c r="W43" s="250"/>
      <c r="X43" s="250"/>
      <c r="Y43" s="250"/>
      <c r="Z43" s="250"/>
      <c r="AA43" s="250"/>
      <c r="AB43" s="250"/>
      <c r="AC43" s="250"/>
      <c r="AD43" s="250"/>
      <c r="AE43" s="25"/>
      <c r="AF43" s="91"/>
      <c r="AG43" s="25"/>
      <c r="AH43" s="25"/>
      <c r="AI43" s="25"/>
      <c r="AJ43" s="25"/>
      <c r="AK43" s="25"/>
      <c r="AL43" s="34"/>
      <c r="AM43" s="169"/>
      <c r="AN43" s="169"/>
      <c r="AO43" s="144"/>
    </row>
    <row r="44" spans="2:41" s="23" customFormat="1" ht="42" customHeight="1" x14ac:dyDescent="0.25">
      <c r="C44" s="178"/>
      <c r="D44" s="174"/>
      <c r="E44" s="174"/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174"/>
      <c r="Q44" s="174"/>
      <c r="R44" s="174"/>
      <c r="S44" s="174"/>
      <c r="T44" s="174"/>
      <c r="U44" s="174"/>
      <c r="V44" s="174"/>
      <c r="W44" s="174"/>
      <c r="X44" s="174"/>
      <c r="Y44" s="174"/>
      <c r="Z44" s="353" t="s">
        <v>2</v>
      </c>
      <c r="AA44" s="353"/>
      <c r="AB44" s="353"/>
      <c r="AC44" s="353"/>
      <c r="AD44" s="354"/>
      <c r="AE44" s="33"/>
      <c r="AF44" s="96">
        <f>20917-194</f>
        <v>20723</v>
      </c>
      <c r="AG44" s="25"/>
      <c r="AH44" s="25"/>
      <c r="AI44" s="25"/>
      <c r="AJ44" s="25"/>
      <c r="AK44" s="25"/>
      <c r="AL44" s="34"/>
      <c r="AM44" s="165">
        <v>13941</v>
      </c>
      <c r="AN44" s="165">
        <v>13941</v>
      </c>
      <c r="AO44" s="144">
        <v>13941</v>
      </c>
    </row>
    <row r="45" spans="2:41" s="23" customFormat="1" ht="46.5" customHeight="1" x14ac:dyDescent="0.25">
      <c r="C45" s="178"/>
      <c r="D45" s="174"/>
      <c r="E45" s="174"/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74"/>
      <c r="Q45" s="174"/>
      <c r="R45" s="174"/>
      <c r="S45" s="174"/>
      <c r="T45" s="174"/>
      <c r="U45" s="174"/>
      <c r="V45" s="174"/>
      <c r="W45" s="174"/>
      <c r="X45" s="174"/>
      <c r="Y45" s="174"/>
      <c r="Z45" s="353" t="s">
        <v>16</v>
      </c>
      <c r="AA45" s="353"/>
      <c r="AB45" s="353"/>
      <c r="AC45" s="353"/>
      <c r="AD45" s="354"/>
      <c r="AE45" s="33"/>
      <c r="AF45" s="96">
        <f>778-16</f>
        <v>762</v>
      </c>
      <c r="AG45" s="25"/>
      <c r="AH45" s="25"/>
      <c r="AI45" s="25"/>
      <c r="AJ45" s="25"/>
      <c r="AK45" s="25"/>
      <c r="AL45" s="34"/>
      <c r="AM45" s="166">
        <v>826</v>
      </c>
      <c r="AN45" s="166">
        <v>826</v>
      </c>
      <c r="AO45" s="144">
        <v>826</v>
      </c>
    </row>
    <row r="46" spans="2:41" s="23" customFormat="1" ht="47.45" customHeight="1" thickBot="1" x14ac:dyDescent="0.3">
      <c r="C46" s="179"/>
      <c r="D46" s="138"/>
      <c r="E46" s="138"/>
      <c r="F46" s="138"/>
      <c r="G46" s="138"/>
      <c r="H46" s="138"/>
      <c r="I46" s="138"/>
      <c r="J46" s="138"/>
      <c r="K46" s="138"/>
      <c r="L46" s="138"/>
      <c r="M46" s="138"/>
      <c r="N46" s="138"/>
      <c r="O46" s="138"/>
      <c r="P46" s="138"/>
      <c r="Q46" s="138"/>
      <c r="R46" s="138"/>
      <c r="S46" s="138"/>
      <c r="T46" s="138"/>
      <c r="U46" s="138"/>
      <c r="V46" s="138"/>
      <c r="W46" s="138"/>
      <c r="X46" s="138"/>
      <c r="Y46" s="138"/>
      <c r="Z46" s="355" t="s">
        <v>17</v>
      </c>
      <c r="AA46" s="355"/>
      <c r="AB46" s="355"/>
      <c r="AC46" s="355"/>
      <c r="AD46" s="356"/>
      <c r="AE46" s="33"/>
      <c r="AF46" s="96">
        <f>209-2</f>
        <v>207</v>
      </c>
      <c r="AG46" s="25"/>
      <c r="AH46" s="25"/>
      <c r="AI46" s="25"/>
      <c r="AJ46" s="25"/>
      <c r="AK46" s="25"/>
      <c r="AL46" s="34"/>
      <c r="AM46" s="175">
        <v>139</v>
      </c>
      <c r="AN46" s="175">
        <v>139</v>
      </c>
      <c r="AO46" s="151">
        <v>139</v>
      </c>
    </row>
    <row r="47" spans="2:41" ht="45.75" customHeight="1" thickBot="1" x14ac:dyDescent="0.55000000000000004">
      <c r="C47" s="257" t="s">
        <v>23</v>
      </c>
      <c r="D47" s="307"/>
      <c r="E47" s="307"/>
      <c r="F47" s="307"/>
      <c r="G47" s="307"/>
      <c r="H47" s="307"/>
      <c r="I47" s="307"/>
      <c r="J47" s="307"/>
      <c r="K47" s="307"/>
      <c r="L47" s="307"/>
      <c r="M47" s="307"/>
      <c r="N47" s="307"/>
      <c r="O47" s="307"/>
      <c r="P47" s="307"/>
      <c r="Q47" s="307"/>
      <c r="R47" s="307"/>
      <c r="S47" s="307"/>
      <c r="T47" s="307"/>
      <c r="U47" s="307"/>
      <c r="V47" s="307"/>
      <c r="W47" s="307"/>
      <c r="X47" s="307"/>
      <c r="Y47" s="307"/>
      <c r="Z47" s="307"/>
      <c r="AA47" s="307"/>
      <c r="AB47" s="307"/>
      <c r="AC47" s="307"/>
      <c r="AD47" s="308"/>
      <c r="AE47" s="159"/>
      <c r="AF47" s="21">
        <v>554</v>
      </c>
      <c r="AG47" s="160"/>
      <c r="AH47" s="160"/>
      <c r="AI47" s="160"/>
      <c r="AJ47" s="160"/>
      <c r="AK47" s="160"/>
      <c r="AL47" s="160"/>
      <c r="AM47" s="118">
        <v>919</v>
      </c>
      <c r="AN47" s="118">
        <v>919</v>
      </c>
      <c r="AO47" s="161">
        <v>919</v>
      </c>
    </row>
    <row r="48" spans="2:41" ht="31.5" customHeight="1" thickBot="1" x14ac:dyDescent="0.55000000000000004">
      <c r="C48" s="317" t="s">
        <v>12</v>
      </c>
      <c r="D48" s="340"/>
      <c r="E48" s="340"/>
      <c r="F48" s="340"/>
      <c r="G48" s="340"/>
      <c r="H48" s="340"/>
      <c r="I48" s="340"/>
      <c r="J48" s="340"/>
      <c r="K48" s="340"/>
      <c r="L48" s="340"/>
      <c r="M48" s="340"/>
      <c r="N48" s="340"/>
      <c r="O48" s="340"/>
      <c r="P48" s="340"/>
      <c r="Q48" s="340"/>
      <c r="R48" s="340"/>
      <c r="S48" s="340"/>
      <c r="T48" s="340"/>
      <c r="U48" s="340"/>
      <c r="V48" s="340"/>
      <c r="W48" s="340"/>
      <c r="X48" s="340"/>
      <c r="Y48" s="340"/>
      <c r="Z48" s="340"/>
      <c r="AA48" s="340"/>
      <c r="AB48" s="340"/>
      <c r="AC48" s="340"/>
      <c r="AD48" s="341"/>
      <c r="AE48" s="42"/>
      <c r="AF48" s="35">
        <v>540</v>
      </c>
      <c r="AG48" s="43"/>
      <c r="AH48" s="43"/>
      <c r="AI48" s="43"/>
      <c r="AJ48" s="43"/>
      <c r="AK48" s="43"/>
      <c r="AL48" s="43"/>
      <c r="AM48" s="117">
        <v>1612</v>
      </c>
      <c r="AN48" s="117">
        <v>1614</v>
      </c>
      <c r="AO48" s="148">
        <v>1616</v>
      </c>
    </row>
    <row r="49" spans="3:41" ht="50.45" customHeight="1" thickBot="1" x14ac:dyDescent="0.55000000000000004">
      <c r="C49" s="317" t="s">
        <v>24</v>
      </c>
      <c r="D49" s="264"/>
      <c r="E49" s="264"/>
      <c r="F49" s="264"/>
      <c r="G49" s="264"/>
      <c r="H49" s="264"/>
      <c r="I49" s="264"/>
      <c r="J49" s="264"/>
      <c r="K49" s="264"/>
      <c r="L49" s="264"/>
      <c r="M49" s="264"/>
      <c r="N49" s="264"/>
      <c r="O49" s="264"/>
      <c r="P49" s="264"/>
      <c r="Q49" s="264"/>
      <c r="R49" s="264"/>
      <c r="S49" s="264"/>
      <c r="T49" s="264"/>
      <c r="U49" s="264"/>
      <c r="V49" s="264"/>
      <c r="W49" s="264"/>
      <c r="X49" s="264"/>
      <c r="Y49" s="264"/>
      <c r="Z49" s="264"/>
      <c r="AA49" s="264"/>
      <c r="AB49" s="264"/>
      <c r="AC49" s="264"/>
      <c r="AD49" s="265"/>
      <c r="AE49" s="42"/>
      <c r="AF49" s="35"/>
      <c r="AG49" s="43"/>
      <c r="AH49" s="43"/>
      <c r="AI49" s="43"/>
      <c r="AJ49" s="43"/>
      <c r="AK49" s="43"/>
      <c r="AL49" s="43"/>
      <c r="AM49" s="139">
        <v>0.63200000000000001</v>
      </c>
      <c r="AN49" s="133">
        <v>922.04</v>
      </c>
      <c r="AO49" s="153">
        <v>20.175999999999998</v>
      </c>
    </row>
    <row r="50" spans="3:41" ht="43.5" customHeight="1" thickBot="1" x14ac:dyDescent="0.55000000000000004">
      <c r="C50" s="317" t="s">
        <v>38</v>
      </c>
      <c r="D50" s="264"/>
      <c r="E50" s="264"/>
      <c r="F50" s="264"/>
      <c r="G50" s="264"/>
      <c r="H50" s="264"/>
      <c r="I50" s="264"/>
      <c r="J50" s="264"/>
      <c r="K50" s="264"/>
      <c r="L50" s="264"/>
      <c r="M50" s="264"/>
      <c r="N50" s="264"/>
      <c r="O50" s="264"/>
      <c r="P50" s="264"/>
      <c r="Q50" s="264"/>
      <c r="R50" s="264"/>
      <c r="S50" s="264"/>
      <c r="T50" s="264"/>
      <c r="U50" s="264"/>
      <c r="V50" s="264"/>
      <c r="W50" s="264"/>
      <c r="X50" s="264"/>
      <c r="Y50" s="264"/>
      <c r="Z50" s="264"/>
      <c r="AA50" s="264"/>
      <c r="AB50" s="264"/>
      <c r="AC50" s="264"/>
      <c r="AD50" s="265"/>
      <c r="AE50" s="42"/>
      <c r="AF50" s="35"/>
      <c r="AG50" s="43"/>
      <c r="AH50" s="43"/>
      <c r="AI50" s="43"/>
      <c r="AJ50" s="43"/>
      <c r="AK50" s="43"/>
      <c r="AL50" s="43"/>
      <c r="AM50" s="117">
        <v>1643</v>
      </c>
      <c r="AN50" s="117">
        <v>1643</v>
      </c>
      <c r="AO50" s="148">
        <v>1643</v>
      </c>
    </row>
    <row r="51" spans="3:41" ht="46.5" customHeight="1" thickBot="1" x14ac:dyDescent="0.55000000000000004">
      <c r="C51" s="317" t="s">
        <v>25</v>
      </c>
      <c r="D51" s="264"/>
      <c r="E51" s="264"/>
      <c r="F51" s="264"/>
      <c r="G51" s="264"/>
      <c r="H51" s="264"/>
      <c r="I51" s="264"/>
      <c r="J51" s="264"/>
      <c r="K51" s="264"/>
      <c r="L51" s="264"/>
      <c r="M51" s="264"/>
      <c r="N51" s="264"/>
      <c r="O51" s="264"/>
      <c r="P51" s="264"/>
      <c r="Q51" s="264"/>
      <c r="R51" s="264"/>
      <c r="S51" s="264"/>
      <c r="T51" s="264"/>
      <c r="U51" s="264"/>
      <c r="V51" s="264"/>
      <c r="W51" s="264"/>
      <c r="X51" s="264"/>
      <c r="Y51" s="264"/>
      <c r="Z51" s="264"/>
      <c r="AA51" s="264"/>
      <c r="AB51" s="264"/>
      <c r="AC51" s="264"/>
      <c r="AD51" s="265"/>
      <c r="AE51" s="42"/>
      <c r="AF51" s="35"/>
      <c r="AG51" s="43"/>
      <c r="AH51" s="43"/>
      <c r="AI51" s="43"/>
      <c r="AJ51" s="43"/>
      <c r="AK51" s="43"/>
      <c r="AL51" s="43"/>
      <c r="AM51" s="117">
        <v>377</v>
      </c>
      <c r="AN51" s="117">
        <v>377</v>
      </c>
      <c r="AO51" s="148">
        <v>377</v>
      </c>
    </row>
    <row r="52" spans="3:41" ht="52.5" customHeight="1" thickBot="1" x14ac:dyDescent="0.3">
      <c r="C52" s="318" t="s">
        <v>66</v>
      </c>
      <c r="D52" s="319"/>
      <c r="E52" s="319"/>
      <c r="F52" s="319"/>
      <c r="G52" s="319"/>
      <c r="H52" s="319"/>
      <c r="I52" s="319"/>
      <c r="J52" s="319"/>
      <c r="K52" s="319"/>
      <c r="L52" s="319"/>
      <c r="M52" s="319"/>
      <c r="N52" s="319"/>
      <c r="O52" s="319"/>
      <c r="P52" s="319"/>
      <c r="Q52" s="319"/>
      <c r="R52" s="319"/>
      <c r="S52" s="319"/>
      <c r="T52" s="319"/>
      <c r="U52" s="319"/>
      <c r="V52" s="319"/>
      <c r="W52" s="319"/>
      <c r="X52" s="319"/>
      <c r="Y52" s="319"/>
      <c r="Z52" s="319"/>
      <c r="AA52" s="319"/>
      <c r="AB52" s="319"/>
      <c r="AC52" s="319"/>
      <c r="AD52" s="320"/>
      <c r="AE52" s="70"/>
      <c r="AF52" s="68" t="e">
        <f>#REF!+#REF!+#REF!+#REF!</f>
        <v>#REF!</v>
      </c>
      <c r="AG52" s="68" t="e">
        <f>#REF!+#REF!+#REF!+#REF!</f>
        <v>#REF!</v>
      </c>
      <c r="AH52" s="68" t="e">
        <f>#REF!+#REF!+#REF!+#REF!</f>
        <v>#REF!</v>
      </c>
      <c r="AI52" s="68" t="e">
        <f>#REF!+#REF!+#REF!+#REF!</f>
        <v>#REF!</v>
      </c>
      <c r="AJ52" s="68" t="e">
        <f>#REF!+#REF!+#REF!+#REF!</f>
        <v>#REF!</v>
      </c>
      <c r="AK52" s="68" t="e">
        <f>#REF!+#REF!+#REF!+#REF!</f>
        <v>#REF!</v>
      </c>
      <c r="AL52" s="69" t="e">
        <f>#REF!+#REF!+#REF!+#REF!</f>
        <v>#REF!</v>
      </c>
      <c r="AM52" s="173">
        <f>AM53+AM54+AM55+AM56+AM57+AM58+AM59+AM60+AM62+AM63+AM64+AM65+AM61+AM66+AM67+AM68</f>
        <v>1907308.7</v>
      </c>
      <c r="AN52" s="173">
        <f t="shared" ref="AN52:AO52" si="11">AN53+AN54+AN55+AN56+AN57+AN58+AN59+AN60+AN62+AN63+AN64+AN65+AN61+AN66+AN67+AN68</f>
        <v>627065.07000000007</v>
      </c>
      <c r="AO52" s="173">
        <f t="shared" si="11"/>
        <v>452040.30000000005</v>
      </c>
    </row>
    <row r="53" spans="3:41" ht="33.6" customHeight="1" thickBot="1" x14ac:dyDescent="0.25">
      <c r="C53" s="309" t="s">
        <v>29</v>
      </c>
      <c r="D53" s="310"/>
      <c r="E53" s="310"/>
      <c r="F53" s="310"/>
      <c r="G53" s="310"/>
      <c r="H53" s="310"/>
      <c r="I53" s="310"/>
      <c r="J53" s="310"/>
      <c r="K53" s="310"/>
      <c r="L53" s="310"/>
      <c r="M53" s="310"/>
      <c r="N53" s="310"/>
      <c r="O53" s="310"/>
      <c r="P53" s="310"/>
      <c r="Q53" s="310"/>
      <c r="R53" s="310"/>
      <c r="S53" s="310"/>
      <c r="T53" s="310"/>
      <c r="U53" s="310"/>
      <c r="V53" s="310"/>
      <c r="W53" s="310"/>
      <c r="X53" s="310"/>
      <c r="Y53" s="310"/>
      <c r="Z53" s="310"/>
      <c r="AA53" s="310"/>
      <c r="AB53" s="310"/>
      <c r="AC53" s="310"/>
      <c r="AD53" s="321"/>
      <c r="AE53" s="20"/>
      <c r="AF53" s="46"/>
      <c r="AG53" s="47"/>
      <c r="AH53" s="47"/>
      <c r="AI53" s="47"/>
      <c r="AJ53" s="47"/>
      <c r="AK53" s="47"/>
      <c r="AL53" s="47"/>
      <c r="AM53" s="112">
        <v>4061</v>
      </c>
      <c r="AN53" s="112">
        <v>4229</v>
      </c>
      <c r="AO53" s="148">
        <v>4262</v>
      </c>
    </row>
    <row r="54" spans="3:41" ht="31.5" customHeight="1" thickBot="1" x14ac:dyDescent="0.25">
      <c r="C54" s="309" t="s">
        <v>10</v>
      </c>
      <c r="D54" s="310"/>
      <c r="E54" s="310"/>
      <c r="F54" s="310"/>
      <c r="G54" s="310"/>
      <c r="H54" s="310"/>
      <c r="I54" s="310"/>
      <c r="J54" s="310"/>
      <c r="K54" s="310"/>
      <c r="L54" s="310"/>
      <c r="M54" s="310"/>
      <c r="N54" s="310"/>
      <c r="O54" s="310"/>
      <c r="P54" s="310"/>
      <c r="Q54" s="310"/>
      <c r="R54" s="310"/>
      <c r="S54" s="310"/>
      <c r="T54" s="310"/>
      <c r="U54" s="310"/>
      <c r="V54" s="310"/>
      <c r="W54" s="310"/>
      <c r="X54" s="310"/>
      <c r="Y54" s="310"/>
      <c r="Z54" s="310"/>
      <c r="AA54" s="310"/>
      <c r="AB54" s="310"/>
      <c r="AC54" s="310"/>
      <c r="AD54" s="310"/>
      <c r="AE54" s="48"/>
      <c r="AF54" s="49"/>
      <c r="AG54" s="49"/>
      <c r="AH54" s="49"/>
      <c r="AI54" s="49"/>
      <c r="AJ54" s="49"/>
      <c r="AK54" s="49"/>
      <c r="AL54" s="49"/>
      <c r="AM54" s="112">
        <v>8688</v>
      </c>
      <c r="AN54" s="112">
        <v>16426.2</v>
      </c>
      <c r="AO54" s="148">
        <v>16695</v>
      </c>
    </row>
    <row r="55" spans="3:41" s="44" customFormat="1" ht="30.75" customHeight="1" thickBot="1" x14ac:dyDescent="0.25">
      <c r="C55" s="309" t="s">
        <v>28</v>
      </c>
      <c r="D55" s="310"/>
      <c r="E55" s="310"/>
      <c r="F55" s="310"/>
      <c r="G55" s="310"/>
      <c r="H55" s="310"/>
      <c r="I55" s="310"/>
      <c r="J55" s="310"/>
      <c r="K55" s="310"/>
      <c r="L55" s="310"/>
      <c r="M55" s="310"/>
      <c r="N55" s="310"/>
      <c r="O55" s="310"/>
      <c r="P55" s="310"/>
      <c r="Q55" s="310"/>
      <c r="R55" s="310"/>
      <c r="S55" s="310"/>
      <c r="T55" s="310"/>
      <c r="U55" s="310"/>
      <c r="V55" s="310"/>
      <c r="W55" s="310"/>
      <c r="X55" s="310"/>
      <c r="Y55" s="310"/>
      <c r="Z55" s="310"/>
      <c r="AA55" s="310"/>
      <c r="AB55" s="310"/>
      <c r="AC55" s="310"/>
      <c r="AD55" s="321"/>
      <c r="AE55" s="48"/>
      <c r="AF55" s="49"/>
      <c r="AG55" s="49"/>
      <c r="AH55" s="49"/>
      <c r="AI55" s="49"/>
      <c r="AJ55" s="49"/>
      <c r="AK55" s="49"/>
      <c r="AL55" s="49"/>
      <c r="AM55" s="112">
        <f>35958.4+6021.49</f>
        <v>41979.89</v>
      </c>
      <c r="AN55" s="112">
        <f>35592.7+10713.24</f>
        <v>46305.939999999995</v>
      </c>
      <c r="AO55" s="149">
        <v>34817.9</v>
      </c>
    </row>
    <row r="56" spans="3:41" s="44" customFormat="1" ht="46.9" customHeight="1" thickBot="1" x14ac:dyDescent="0.25">
      <c r="C56" s="290" t="s">
        <v>27</v>
      </c>
      <c r="D56" s="291"/>
      <c r="E56" s="291"/>
      <c r="F56" s="291"/>
      <c r="G56" s="291"/>
      <c r="H56" s="291"/>
      <c r="I56" s="291"/>
      <c r="J56" s="291"/>
      <c r="K56" s="291"/>
      <c r="L56" s="291"/>
      <c r="M56" s="291"/>
      <c r="N56" s="291"/>
      <c r="O56" s="291"/>
      <c r="P56" s="291"/>
      <c r="Q56" s="291"/>
      <c r="R56" s="291"/>
      <c r="S56" s="291"/>
      <c r="T56" s="291"/>
      <c r="U56" s="291"/>
      <c r="V56" s="291"/>
      <c r="W56" s="291"/>
      <c r="X56" s="291"/>
      <c r="Y56" s="291"/>
      <c r="Z56" s="291"/>
      <c r="AA56" s="291"/>
      <c r="AB56" s="291"/>
      <c r="AC56" s="291"/>
      <c r="AD56" s="292"/>
      <c r="AE56" s="50"/>
      <c r="AF56" s="75"/>
      <c r="AG56" s="50"/>
      <c r="AH56" s="50"/>
      <c r="AI56" s="50"/>
      <c r="AJ56" s="50"/>
      <c r="AK56" s="50"/>
      <c r="AL56" s="50"/>
      <c r="AM56" s="122">
        <f>307.62</f>
        <v>307.62</v>
      </c>
      <c r="AN56" s="121">
        <v>314.16000000000003</v>
      </c>
      <c r="AO56" s="148">
        <v>310.61</v>
      </c>
    </row>
    <row r="57" spans="3:41" ht="31.5" customHeight="1" thickBot="1" x14ac:dyDescent="0.25">
      <c r="C57" s="293" t="s">
        <v>30</v>
      </c>
      <c r="D57" s="294"/>
      <c r="E57" s="294"/>
      <c r="F57" s="294"/>
      <c r="G57" s="294"/>
      <c r="H57" s="294"/>
      <c r="I57" s="294"/>
      <c r="J57" s="294"/>
      <c r="K57" s="294"/>
      <c r="L57" s="294"/>
      <c r="M57" s="294"/>
      <c r="N57" s="294"/>
      <c r="O57" s="294"/>
      <c r="P57" s="294"/>
      <c r="Q57" s="294"/>
      <c r="R57" s="294"/>
      <c r="S57" s="294"/>
      <c r="T57" s="294"/>
      <c r="U57" s="294"/>
      <c r="V57" s="294"/>
      <c r="W57" s="294"/>
      <c r="X57" s="294"/>
      <c r="Y57" s="294"/>
      <c r="Z57" s="294"/>
      <c r="AA57" s="294"/>
      <c r="AB57" s="294"/>
      <c r="AC57" s="294"/>
      <c r="AD57" s="295"/>
      <c r="AE57" s="48"/>
      <c r="AF57" s="52"/>
      <c r="AG57" s="48"/>
      <c r="AH57" s="48"/>
      <c r="AI57" s="48"/>
      <c r="AJ57" s="48"/>
      <c r="AK57" s="48"/>
      <c r="AL57" s="48"/>
      <c r="AM57" s="112">
        <v>193273.60000000001</v>
      </c>
      <c r="AN57" s="121">
        <v>0</v>
      </c>
      <c r="AO57" s="148">
        <v>0</v>
      </c>
    </row>
    <row r="58" spans="3:41" ht="45.75" customHeight="1" thickBot="1" x14ac:dyDescent="0.25">
      <c r="C58" s="330" t="s">
        <v>36</v>
      </c>
      <c r="D58" s="331"/>
      <c r="E58" s="331"/>
      <c r="F58" s="331"/>
      <c r="G58" s="331"/>
      <c r="H58" s="331"/>
      <c r="I58" s="331"/>
      <c r="J58" s="331"/>
      <c r="K58" s="331"/>
      <c r="L58" s="331"/>
      <c r="M58" s="331"/>
      <c r="N58" s="331"/>
      <c r="O58" s="331"/>
      <c r="P58" s="331"/>
      <c r="Q58" s="331"/>
      <c r="R58" s="331"/>
      <c r="S58" s="331"/>
      <c r="T58" s="331"/>
      <c r="U58" s="331"/>
      <c r="V58" s="331"/>
      <c r="W58" s="331"/>
      <c r="X58" s="331"/>
      <c r="Y58" s="331"/>
      <c r="Z58" s="331"/>
      <c r="AA58" s="331"/>
      <c r="AB58" s="331"/>
      <c r="AC58" s="331"/>
      <c r="AD58" s="332"/>
      <c r="AE58" s="20"/>
      <c r="AF58" s="51"/>
      <c r="AG58" s="20"/>
      <c r="AH58" s="20"/>
      <c r="AI58" s="20"/>
      <c r="AJ58" s="20"/>
      <c r="AK58" s="20"/>
      <c r="AL58" s="20"/>
      <c r="AM58" s="120">
        <f>92572.44+24071.24</f>
        <v>116643.68000000001</v>
      </c>
      <c r="AN58" s="122">
        <v>0</v>
      </c>
      <c r="AO58" s="148">
        <v>0</v>
      </c>
    </row>
    <row r="59" spans="3:41" ht="42.75" customHeight="1" thickBot="1" x14ac:dyDescent="0.25">
      <c r="C59" s="263" t="s">
        <v>14</v>
      </c>
      <c r="D59" s="264"/>
      <c r="E59" s="264"/>
      <c r="F59" s="264"/>
      <c r="G59" s="264"/>
      <c r="H59" s="264"/>
      <c r="I59" s="264"/>
      <c r="J59" s="264"/>
      <c r="K59" s="264"/>
      <c r="L59" s="264"/>
      <c r="M59" s="264"/>
      <c r="N59" s="264"/>
      <c r="O59" s="264"/>
      <c r="P59" s="264"/>
      <c r="Q59" s="264"/>
      <c r="R59" s="264"/>
      <c r="S59" s="264"/>
      <c r="T59" s="264"/>
      <c r="U59" s="264"/>
      <c r="V59" s="264"/>
      <c r="W59" s="264"/>
      <c r="X59" s="264"/>
      <c r="Y59" s="264"/>
      <c r="Z59" s="264"/>
      <c r="AA59" s="264"/>
      <c r="AB59" s="264"/>
      <c r="AC59" s="264"/>
      <c r="AD59" s="265"/>
      <c r="AE59" s="20"/>
      <c r="AF59" s="51"/>
      <c r="AG59" s="20"/>
      <c r="AH59" s="20"/>
      <c r="AI59" s="20"/>
      <c r="AJ59" s="20"/>
      <c r="AK59" s="20"/>
      <c r="AL59" s="20"/>
      <c r="AM59" s="121">
        <v>0</v>
      </c>
      <c r="AN59" s="112">
        <v>13931.87</v>
      </c>
      <c r="AO59" s="148">
        <v>199026.82</v>
      </c>
    </row>
    <row r="60" spans="3:41" s="45" customFormat="1" ht="30.75" customHeight="1" thickBot="1" x14ac:dyDescent="0.25">
      <c r="C60" s="254" t="s">
        <v>50</v>
      </c>
      <c r="D60" s="260"/>
      <c r="E60" s="260"/>
      <c r="F60" s="260"/>
      <c r="G60" s="260"/>
      <c r="H60" s="260"/>
      <c r="I60" s="260"/>
      <c r="J60" s="260"/>
      <c r="K60" s="260"/>
      <c r="L60" s="260"/>
      <c r="M60" s="260"/>
      <c r="N60" s="260"/>
      <c r="O60" s="260"/>
      <c r="P60" s="260"/>
      <c r="Q60" s="260"/>
      <c r="R60" s="260"/>
      <c r="S60" s="260"/>
      <c r="T60" s="260"/>
      <c r="U60" s="260"/>
      <c r="V60" s="260"/>
      <c r="W60" s="260"/>
      <c r="X60" s="260"/>
      <c r="Y60" s="260"/>
      <c r="Z60" s="260"/>
      <c r="AA60" s="260"/>
      <c r="AB60" s="260"/>
      <c r="AC60" s="260"/>
      <c r="AD60" s="260"/>
      <c r="AE60" s="48"/>
      <c r="AF60" s="52"/>
      <c r="AG60" s="48"/>
      <c r="AH60" s="48"/>
      <c r="AI60" s="48"/>
      <c r="AJ60" s="48"/>
      <c r="AK60" s="48"/>
      <c r="AL60" s="48"/>
      <c r="AM60" s="112">
        <f>85487.37+7817.32-69985.6</f>
        <v>23319.089999999997</v>
      </c>
      <c r="AN60" s="112">
        <v>69985.600000000006</v>
      </c>
      <c r="AO60" s="148">
        <v>0</v>
      </c>
    </row>
    <row r="61" spans="3:41" s="45" customFormat="1" ht="33" customHeight="1" thickBot="1" x14ac:dyDescent="0.25">
      <c r="C61" s="254" t="s">
        <v>52</v>
      </c>
      <c r="D61" s="260"/>
      <c r="E61" s="260"/>
      <c r="F61" s="260"/>
      <c r="G61" s="260"/>
      <c r="H61" s="260"/>
      <c r="I61" s="260"/>
      <c r="J61" s="260"/>
      <c r="K61" s="260"/>
      <c r="L61" s="260"/>
      <c r="M61" s="260"/>
      <c r="N61" s="260"/>
      <c r="O61" s="260"/>
      <c r="P61" s="260"/>
      <c r="Q61" s="260"/>
      <c r="R61" s="260"/>
      <c r="S61" s="260"/>
      <c r="T61" s="260"/>
      <c r="U61" s="260"/>
      <c r="V61" s="260"/>
      <c r="W61" s="260"/>
      <c r="X61" s="260"/>
      <c r="Y61" s="260"/>
      <c r="Z61" s="260"/>
      <c r="AA61" s="260"/>
      <c r="AB61" s="260"/>
      <c r="AC61" s="260"/>
      <c r="AD61" s="260"/>
      <c r="AE61" s="48"/>
      <c r="AF61" s="52"/>
      <c r="AG61" s="48"/>
      <c r="AH61" s="48"/>
      <c r="AI61" s="48"/>
      <c r="AJ61" s="48"/>
      <c r="AK61" s="48"/>
      <c r="AL61" s="48"/>
      <c r="AM61" s="112">
        <f>509.98</f>
        <v>509.98</v>
      </c>
      <c r="AN61" s="112">
        <f>140779.09+101485.28</f>
        <v>242264.37</v>
      </c>
      <c r="AO61" s="205">
        <v>196927.97</v>
      </c>
    </row>
    <row r="62" spans="3:41" s="45" customFormat="1" ht="33.75" customHeight="1" thickBot="1" x14ac:dyDescent="0.25">
      <c r="C62" s="298" t="s">
        <v>57</v>
      </c>
      <c r="D62" s="260"/>
      <c r="E62" s="260"/>
      <c r="F62" s="260"/>
      <c r="G62" s="260"/>
      <c r="H62" s="260"/>
      <c r="I62" s="260"/>
      <c r="J62" s="260"/>
      <c r="K62" s="260"/>
      <c r="L62" s="260"/>
      <c r="M62" s="260"/>
      <c r="N62" s="260"/>
      <c r="O62" s="260"/>
      <c r="P62" s="260"/>
      <c r="Q62" s="260"/>
      <c r="R62" s="260"/>
      <c r="S62" s="260"/>
      <c r="T62" s="260"/>
      <c r="U62" s="260"/>
      <c r="V62" s="260"/>
      <c r="W62" s="260"/>
      <c r="X62" s="260"/>
      <c r="Y62" s="260"/>
      <c r="Z62" s="260"/>
      <c r="AA62" s="260"/>
      <c r="AB62" s="260"/>
      <c r="AC62" s="260"/>
      <c r="AD62" s="260"/>
      <c r="AE62" s="48"/>
      <c r="AF62" s="52"/>
      <c r="AG62" s="48"/>
      <c r="AH62" s="48"/>
      <c r="AI62" s="48"/>
      <c r="AJ62" s="48"/>
      <c r="AK62" s="48"/>
      <c r="AL62" s="48"/>
      <c r="AM62" s="112">
        <v>816710.39</v>
      </c>
      <c r="AN62" s="121">
        <v>0</v>
      </c>
      <c r="AO62" s="148">
        <v>0</v>
      </c>
    </row>
    <row r="63" spans="3:41" s="45" customFormat="1" ht="33" customHeight="1" thickBot="1" x14ac:dyDescent="0.25">
      <c r="C63" s="298" t="s">
        <v>48</v>
      </c>
      <c r="D63" s="260"/>
      <c r="E63" s="260"/>
      <c r="F63" s="260"/>
      <c r="G63" s="260"/>
      <c r="H63" s="260"/>
      <c r="I63" s="260"/>
      <c r="J63" s="260"/>
      <c r="K63" s="260"/>
      <c r="L63" s="260"/>
      <c r="M63" s="260"/>
      <c r="N63" s="260"/>
      <c r="O63" s="260"/>
      <c r="P63" s="260"/>
      <c r="Q63" s="260"/>
      <c r="R63" s="260"/>
      <c r="S63" s="260"/>
      <c r="T63" s="260"/>
      <c r="U63" s="260"/>
      <c r="V63" s="260"/>
      <c r="W63" s="260"/>
      <c r="X63" s="260"/>
      <c r="Y63" s="260"/>
      <c r="Z63" s="260"/>
      <c r="AA63" s="260"/>
      <c r="AB63" s="260"/>
      <c r="AC63" s="260"/>
      <c r="AD63" s="260"/>
      <c r="AE63" s="54"/>
      <c r="AF63" s="55"/>
      <c r="AG63" s="54"/>
      <c r="AH63" s="54"/>
      <c r="AI63" s="54"/>
      <c r="AJ63" s="54"/>
      <c r="AK63" s="54"/>
      <c r="AL63" s="54"/>
      <c r="AM63" s="112">
        <v>249712.37</v>
      </c>
      <c r="AN63" s="112">
        <v>180647.82</v>
      </c>
      <c r="AO63" s="148">
        <v>0</v>
      </c>
    </row>
    <row r="64" spans="3:41" s="45" customFormat="1" ht="30" customHeight="1" thickBot="1" x14ac:dyDescent="0.25">
      <c r="C64" s="298" t="s">
        <v>49</v>
      </c>
      <c r="D64" s="260"/>
      <c r="E64" s="260"/>
      <c r="F64" s="260"/>
      <c r="G64" s="260"/>
      <c r="H64" s="260"/>
      <c r="I64" s="260"/>
      <c r="J64" s="260"/>
      <c r="K64" s="260"/>
      <c r="L64" s="260"/>
      <c r="M64" s="260"/>
      <c r="N64" s="260"/>
      <c r="O64" s="260"/>
      <c r="P64" s="260"/>
      <c r="Q64" s="260"/>
      <c r="R64" s="260"/>
      <c r="S64" s="260"/>
      <c r="T64" s="260"/>
      <c r="U64" s="260"/>
      <c r="V64" s="260"/>
      <c r="W64" s="260"/>
      <c r="X64" s="260"/>
      <c r="Y64" s="260"/>
      <c r="Z64" s="260"/>
      <c r="AA64" s="260"/>
      <c r="AB64" s="260"/>
      <c r="AC64" s="260"/>
      <c r="AD64" s="260"/>
      <c r="AE64" s="54"/>
      <c r="AF64" s="55"/>
      <c r="AG64" s="54"/>
      <c r="AH64" s="54"/>
      <c r="AI64" s="54"/>
      <c r="AJ64" s="54"/>
      <c r="AK64" s="54"/>
      <c r="AL64" s="54"/>
      <c r="AM64" s="112">
        <f>396736.71+44.46+215.4+5089.08+7785.15+32836.25-32836.25+32836.25</f>
        <v>442707.0500000001</v>
      </c>
      <c r="AN64" s="121">
        <f>8848.24+42864.28</f>
        <v>51712.52</v>
      </c>
      <c r="AO64" s="148">
        <v>0</v>
      </c>
    </row>
    <row r="65" spans="3:41" s="45" customFormat="1" ht="30" customHeight="1" thickBot="1" x14ac:dyDescent="0.25">
      <c r="C65" s="298" t="s">
        <v>35</v>
      </c>
      <c r="D65" s="260"/>
      <c r="E65" s="260"/>
      <c r="F65" s="260"/>
      <c r="G65" s="260"/>
      <c r="H65" s="260"/>
      <c r="I65" s="260"/>
      <c r="J65" s="260"/>
      <c r="K65" s="260"/>
      <c r="L65" s="260"/>
      <c r="M65" s="260"/>
      <c r="N65" s="260"/>
      <c r="O65" s="260"/>
      <c r="P65" s="260"/>
      <c r="Q65" s="260"/>
      <c r="R65" s="260"/>
      <c r="S65" s="260"/>
      <c r="T65" s="260"/>
      <c r="U65" s="260"/>
      <c r="V65" s="260"/>
      <c r="W65" s="260"/>
      <c r="X65" s="260"/>
      <c r="Y65" s="260"/>
      <c r="Z65" s="260"/>
      <c r="AA65" s="260"/>
      <c r="AB65" s="260"/>
      <c r="AC65" s="260"/>
      <c r="AD65" s="260"/>
      <c r="AE65" s="54"/>
      <c r="AF65" s="55"/>
      <c r="AG65" s="54"/>
      <c r="AH65" s="54"/>
      <c r="AI65" s="54"/>
      <c r="AJ65" s="54"/>
      <c r="AK65" s="54"/>
      <c r="AL65" s="54"/>
      <c r="AM65" s="112">
        <v>485.13</v>
      </c>
      <c r="AN65" s="121">
        <f>1247.59</f>
        <v>1247.5899999999999</v>
      </c>
      <c r="AO65" s="148">
        <v>0</v>
      </c>
    </row>
    <row r="66" spans="3:41" s="45" customFormat="1" ht="40.9" customHeight="1" thickBot="1" x14ac:dyDescent="0.25">
      <c r="C66" s="298" t="s">
        <v>55</v>
      </c>
      <c r="D66" s="260"/>
      <c r="E66" s="260"/>
      <c r="F66" s="260"/>
      <c r="G66" s="260"/>
      <c r="H66" s="260"/>
      <c r="I66" s="260"/>
      <c r="J66" s="260"/>
      <c r="K66" s="260"/>
      <c r="L66" s="260"/>
      <c r="M66" s="260"/>
      <c r="N66" s="260"/>
      <c r="O66" s="260"/>
      <c r="P66" s="260"/>
      <c r="Q66" s="260"/>
      <c r="R66" s="260"/>
      <c r="S66" s="260"/>
      <c r="T66" s="260"/>
      <c r="U66" s="260"/>
      <c r="V66" s="260"/>
      <c r="W66" s="260"/>
      <c r="X66" s="260"/>
      <c r="Y66" s="260"/>
      <c r="Z66" s="260"/>
      <c r="AA66" s="260"/>
      <c r="AB66" s="260"/>
      <c r="AC66" s="260"/>
      <c r="AD66" s="260"/>
      <c r="AE66" s="54"/>
      <c r="AF66" s="55"/>
      <c r="AG66" s="54"/>
      <c r="AH66" s="54"/>
      <c r="AI66" s="54"/>
      <c r="AJ66" s="54"/>
      <c r="AK66" s="54"/>
      <c r="AL66" s="54"/>
      <c r="AM66" s="112">
        <v>4940</v>
      </c>
      <c r="AN66" s="121">
        <v>0</v>
      </c>
      <c r="AO66" s="148">
        <v>0</v>
      </c>
    </row>
    <row r="67" spans="3:41" s="45" customFormat="1" ht="33" customHeight="1" thickBot="1" x14ac:dyDescent="0.25">
      <c r="C67" s="298" t="s">
        <v>56</v>
      </c>
      <c r="D67" s="260"/>
      <c r="E67" s="260"/>
      <c r="F67" s="260"/>
      <c r="G67" s="260"/>
      <c r="H67" s="260"/>
      <c r="I67" s="260"/>
      <c r="J67" s="260"/>
      <c r="K67" s="260"/>
      <c r="L67" s="260"/>
      <c r="M67" s="260"/>
      <c r="N67" s="260"/>
      <c r="O67" s="260"/>
      <c r="P67" s="260"/>
      <c r="Q67" s="260"/>
      <c r="R67" s="260"/>
      <c r="S67" s="260"/>
      <c r="T67" s="260"/>
      <c r="U67" s="260"/>
      <c r="V67" s="260"/>
      <c r="W67" s="260"/>
      <c r="X67" s="260"/>
      <c r="Y67" s="260"/>
      <c r="Z67" s="260"/>
      <c r="AA67" s="260"/>
      <c r="AB67" s="260"/>
      <c r="AC67" s="260"/>
      <c r="AD67" s="260"/>
      <c r="AE67" s="54"/>
      <c r="AF67" s="55"/>
      <c r="AG67" s="54"/>
      <c r="AH67" s="54"/>
      <c r="AI67" s="54"/>
      <c r="AJ67" s="54"/>
      <c r="AK67" s="54"/>
      <c r="AL67" s="54"/>
      <c r="AM67" s="112">
        <v>1970.9</v>
      </c>
      <c r="AN67" s="121">
        <v>0</v>
      </c>
      <c r="AO67" s="148">
        <v>0</v>
      </c>
    </row>
    <row r="68" spans="3:41" s="45" customFormat="1" ht="33" customHeight="1" thickBot="1" x14ac:dyDescent="0.25">
      <c r="C68" s="298" t="s">
        <v>72</v>
      </c>
      <c r="D68" s="260"/>
      <c r="E68" s="260"/>
      <c r="F68" s="260"/>
      <c r="G68" s="260"/>
      <c r="H68" s="260"/>
      <c r="I68" s="260"/>
      <c r="J68" s="260"/>
      <c r="K68" s="260"/>
      <c r="L68" s="260"/>
      <c r="M68" s="260"/>
      <c r="N68" s="260"/>
      <c r="O68" s="260"/>
      <c r="P68" s="260"/>
      <c r="Q68" s="260"/>
      <c r="R68" s="260"/>
      <c r="S68" s="260"/>
      <c r="T68" s="260"/>
      <c r="U68" s="260"/>
      <c r="V68" s="260"/>
      <c r="W68" s="260"/>
      <c r="X68" s="260"/>
      <c r="Y68" s="260"/>
      <c r="Z68" s="260"/>
      <c r="AA68" s="260"/>
      <c r="AB68" s="260"/>
      <c r="AC68" s="260"/>
      <c r="AD68" s="260"/>
      <c r="AE68" s="54"/>
      <c r="AF68" s="55"/>
      <c r="AG68" s="54"/>
      <c r="AH68" s="54"/>
      <c r="AI68" s="54"/>
      <c r="AJ68" s="54"/>
      <c r="AK68" s="54"/>
      <c r="AL68" s="54"/>
      <c r="AM68" s="112">
        <v>2000</v>
      </c>
      <c r="AN68" s="121">
        <v>0</v>
      </c>
      <c r="AO68" s="148">
        <v>0</v>
      </c>
    </row>
    <row r="69" spans="3:41" ht="52.9" customHeight="1" thickBot="1" x14ac:dyDescent="0.25">
      <c r="C69" s="301" t="s">
        <v>67</v>
      </c>
      <c r="D69" s="302"/>
      <c r="E69" s="302"/>
      <c r="F69" s="302"/>
      <c r="G69" s="302"/>
      <c r="H69" s="302"/>
      <c r="I69" s="302"/>
      <c r="J69" s="302"/>
      <c r="K69" s="302"/>
      <c r="L69" s="302"/>
      <c r="M69" s="302"/>
      <c r="N69" s="302"/>
      <c r="O69" s="302"/>
      <c r="P69" s="302"/>
      <c r="Q69" s="302"/>
      <c r="R69" s="302"/>
      <c r="S69" s="302"/>
      <c r="T69" s="302"/>
      <c r="U69" s="302"/>
      <c r="V69" s="302"/>
      <c r="W69" s="302"/>
      <c r="X69" s="302"/>
      <c r="Y69" s="302"/>
      <c r="Z69" s="302"/>
      <c r="AA69" s="302"/>
      <c r="AB69" s="302"/>
      <c r="AC69" s="302"/>
      <c r="AD69" s="303"/>
      <c r="AE69" s="61"/>
      <c r="AF69" s="217"/>
      <c r="AG69" s="61"/>
      <c r="AH69" s="61"/>
      <c r="AI69" s="61"/>
      <c r="AJ69" s="61"/>
      <c r="AK69" s="61"/>
      <c r="AL69" s="61"/>
      <c r="AM69" s="173">
        <f>AM70+AM71+AM77+AM78+AM79+AM80+AM81+AM82+AM83+AM84+AM85+AM86+AM87</f>
        <v>118840.43662999998</v>
      </c>
      <c r="AN69" s="173">
        <f t="shared" ref="AN69:AO69" si="12">AN70+AN71+AN77+AN78+AN79+AN80+AN81+AN82+AN83+AN84+AN85+AN86+AN87</f>
        <v>91733.95</v>
      </c>
      <c r="AO69" s="173">
        <f t="shared" si="12"/>
        <v>91419.48</v>
      </c>
    </row>
    <row r="70" spans="3:41" ht="45.75" customHeight="1" thickBot="1" x14ac:dyDescent="0.25">
      <c r="C70" s="233" t="s">
        <v>41</v>
      </c>
      <c r="D70" s="234"/>
      <c r="E70" s="234"/>
      <c r="F70" s="234"/>
      <c r="G70" s="234"/>
      <c r="H70" s="234"/>
      <c r="I70" s="234"/>
      <c r="J70" s="234"/>
      <c r="K70" s="234"/>
      <c r="L70" s="234"/>
      <c r="M70" s="234"/>
      <c r="N70" s="234"/>
      <c r="O70" s="234"/>
      <c r="P70" s="234"/>
      <c r="Q70" s="234"/>
      <c r="R70" s="234"/>
      <c r="S70" s="234"/>
      <c r="T70" s="234"/>
      <c r="U70" s="234"/>
      <c r="V70" s="234"/>
      <c r="W70" s="234"/>
      <c r="X70" s="234"/>
      <c r="Y70" s="234"/>
      <c r="Z70" s="234"/>
      <c r="AA70" s="234"/>
      <c r="AB70" s="234"/>
      <c r="AC70" s="234"/>
      <c r="AD70" s="234"/>
      <c r="AE70" s="20"/>
      <c r="AF70" s="51"/>
      <c r="AG70" s="20"/>
      <c r="AH70" s="20"/>
      <c r="AI70" s="20"/>
      <c r="AJ70" s="20"/>
      <c r="AK70" s="20"/>
      <c r="AL70" s="20"/>
      <c r="AM70" s="120">
        <f>404.06+1036.39</f>
        <v>1440.45</v>
      </c>
      <c r="AN70" s="122">
        <v>345.47</v>
      </c>
      <c r="AO70" s="206">
        <v>0</v>
      </c>
    </row>
    <row r="71" spans="3:41" ht="50.25" customHeight="1" thickBot="1" x14ac:dyDescent="0.25">
      <c r="C71" s="238" t="s">
        <v>75</v>
      </c>
      <c r="D71" s="239"/>
      <c r="E71" s="239"/>
      <c r="F71" s="239"/>
      <c r="G71" s="239"/>
      <c r="H71" s="239"/>
      <c r="I71" s="239"/>
      <c r="J71" s="239"/>
      <c r="K71" s="239"/>
      <c r="L71" s="239"/>
      <c r="M71" s="239"/>
      <c r="N71" s="239"/>
      <c r="O71" s="239"/>
      <c r="P71" s="239"/>
      <c r="Q71" s="239"/>
      <c r="R71" s="239"/>
      <c r="S71" s="239"/>
      <c r="T71" s="239"/>
      <c r="U71" s="239"/>
      <c r="V71" s="239"/>
      <c r="W71" s="239"/>
      <c r="X71" s="239"/>
      <c r="Y71" s="239"/>
      <c r="Z71" s="239"/>
      <c r="AA71" s="239"/>
      <c r="AB71" s="239"/>
      <c r="AC71" s="239"/>
      <c r="AD71" s="239"/>
      <c r="AE71" s="20"/>
      <c r="AF71" s="51"/>
      <c r="AG71" s="20"/>
      <c r="AH71" s="20"/>
      <c r="AI71" s="20"/>
      <c r="AJ71" s="20"/>
      <c r="AK71" s="20"/>
      <c r="AL71" s="20"/>
      <c r="AM71" s="111">
        <f>AM73+AM74+AM75+AM76</f>
        <v>32185</v>
      </c>
      <c r="AN71" s="111">
        <f t="shared" ref="AN71:AO71" si="13">AN73+AN74+AN75+AN76</f>
        <v>51247</v>
      </c>
      <c r="AO71" s="112">
        <f t="shared" si="13"/>
        <v>51247</v>
      </c>
    </row>
    <row r="72" spans="3:41" ht="34.5" customHeight="1" x14ac:dyDescent="0.2">
      <c r="C72" s="240" t="s">
        <v>0</v>
      </c>
      <c r="D72" s="241"/>
      <c r="E72" s="241"/>
      <c r="F72" s="241"/>
      <c r="G72" s="241"/>
      <c r="H72" s="241"/>
      <c r="I72" s="241"/>
      <c r="J72" s="241"/>
      <c r="K72" s="241"/>
      <c r="L72" s="241"/>
      <c r="M72" s="241"/>
      <c r="N72" s="241"/>
      <c r="O72" s="241"/>
      <c r="P72" s="241"/>
      <c r="Q72" s="241"/>
      <c r="R72" s="241"/>
      <c r="S72" s="241"/>
      <c r="T72" s="241"/>
      <c r="U72" s="241"/>
      <c r="V72" s="241"/>
      <c r="W72" s="241"/>
      <c r="X72" s="241"/>
      <c r="Y72" s="241"/>
      <c r="Z72" s="241"/>
      <c r="AA72" s="241"/>
      <c r="AB72" s="241"/>
      <c r="AC72" s="241"/>
      <c r="AD72" s="241"/>
      <c r="AE72" s="126"/>
      <c r="AF72" s="127"/>
      <c r="AG72" s="126"/>
      <c r="AH72" s="126"/>
      <c r="AI72" s="126"/>
      <c r="AJ72" s="126"/>
      <c r="AK72" s="126"/>
      <c r="AL72" s="162"/>
      <c r="AM72" s="170"/>
      <c r="AN72" s="213"/>
      <c r="AO72" s="152"/>
    </row>
    <row r="73" spans="3:41" ht="24.75" customHeight="1" x14ac:dyDescent="0.2">
      <c r="C73" s="242" t="s">
        <v>42</v>
      </c>
      <c r="D73" s="243"/>
      <c r="E73" s="243"/>
      <c r="F73" s="243"/>
      <c r="G73" s="243"/>
      <c r="H73" s="243"/>
      <c r="I73" s="243"/>
      <c r="J73" s="243"/>
      <c r="K73" s="243"/>
      <c r="L73" s="243"/>
      <c r="M73" s="243"/>
      <c r="N73" s="243"/>
      <c r="O73" s="243"/>
      <c r="P73" s="243"/>
      <c r="Q73" s="243"/>
      <c r="R73" s="243"/>
      <c r="S73" s="243"/>
      <c r="T73" s="243"/>
      <c r="U73" s="243"/>
      <c r="V73" s="243"/>
      <c r="W73" s="243"/>
      <c r="X73" s="243"/>
      <c r="Y73" s="243"/>
      <c r="Z73" s="243"/>
      <c r="AA73" s="243"/>
      <c r="AB73" s="243"/>
      <c r="AC73" s="243"/>
      <c r="AD73" s="243"/>
      <c r="AE73" s="124"/>
      <c r="AF73" s="125"/>
      <c r="AG73" s="124"/>
      <c r="AH73" s="124"/>
      <c r="AI73" s="124"/>
      <c r="AJ73" s="124"/>
      <c r="AK73" s="124"/>
      <c r="AL73" s="163"/>
      <c r="AM73" s="171">
        <f>19530-7812</f>
        <v>11718</v>
      </c>
      <c r="AN73" s="214">
        <v>19530</v>
      </c>
      <c r="AO73" s="144">
        <v>19530</v>
      </c>
    </row>
    <row r="74" spans="3:41" ht="24.75" customHeight="1" x14ac:dyDescent="0.2">
      <c r="C74" s="242" t="s">
        <v>43</v>
      </c>
      <c r="D74" s="243"/>
      <c r="E74" s="243"/>
      <c r="F74" s="243"/>
      <c r="G74" s="243"/>
      <c r="H74" s="243"/>
      <c r="I74" s="243"/>
      <c r="J74" s="243"/>
      <c r="K74" s="243"/>
      <c r="L74" s="243"/>
      <c r="M74" s="243"/>
      <c r="N74" s="243"/>
      <c r="O74" s="243"/>
      <c r="P74" s="243"/>
      <c r="Q74" s="243"/>
      <c r="R74" s="243"/>
      <c r="S74" s="243"/>
      <c r="T74" s="243"/>
      <c r="U74" s="243"/>
      <c r="V74" s="243"/>
      <c r="W74" s="243"/>
      <c r="X74" s="243"/>
      <c r="Y74" s="243"/>
      <c r="Z74" s="243"/>
      <c r="AA74" s="243"/>
      <c r="AB74" s="243"/>
      <c r="AC74" s="243"/>
      <c r="AD74" s="243"/>
      <c r="AE74" s="124"/>
      <c r="AF74" s="125"/>
      <c r="AG74" s="124"/>
      <c r="AH74" s="124"/>
      <c r="AI74" s="124"/>
      <c r="AJ74" s="124"/>
      <c r="AK74" s="124"/>
      <c r="AL74" s="163"/>
      <c r="AM74" s="171">
        <f>4453-1693</f>
        <v>2760</v>
      </c>
      <c r="AN74" s="214">
        <v>4453</v>
      </c>
      <c r="AO74" s="144">
        <v>4453</v>
      </c>
    </row>
    <row r="75" spans="3:41" ht="27" customHeight="1" x14ac:dyDescent="0.2">
      <c r="C75" s="244" t="s">
        <v>44</v>
      </c>
      <c r="D75" s="245"/>
      <c r="E75" s="245"/>
      <c r="F75" s="245"/>
      <c r="G75" s="245"/>
      <c r="H75" s="245"/>
      <c r="I75" s="245"/>
      <c r="J75" s="245"/>
      <c r="K75" s="245"/>
      <c r="L75" s="245"/>
      <c r="M75" s="245"/>
      <c r="N75" s="245"/>
      <c r="O75" s="245"/>
      <c r="P75" s="245"/>
      <c r="Q75" s="245"/>
      <c r="R75" s="245"/>
      <c r="S75" s="245"/>
      <c r="T75" s="245"/>
      <c r="U75" s="245"/>
      <c r="V75" s="245"/>
      <c r="W75" s="245"/>
      <c r="X75" s="245"/>
      <c r="Y75" s="245"/>
      <c r="Z75" s="245"/>
      <c r="AA75" s="245"/>
      <c r="AB75" s="245"/>
      <c r="AC75" s="245"/>
      <c r="AD75" s="245"/>
      <c r="AE75" s="207"/>
      <c r="AF75" s="208"/>
      <c r="AG75" s="207"/>
      <c r="AH75" s="207"/>
      <c r="AI75" s="207"/>
      <c r="AJ75" s="207"/>
      <c r="AK75" s="207"/>
      <c r="AL75" s="209"/>
      <c r="AM75" s="167">
        <f>27264-9765</f>
        <v>17499</v>
      </c>
      <c r="AN75" s="215">
        <v>27264</v>
      </c>
      <c r="AO75" s="146">
        <v>27264</v>
      </c>
    </row>
    <row r="76" spans="3:41" ht="27" customHeight="1" thickBot="1" x14ac:dyDescent="0.25">
      <c r="C76" s="325" t="s">
        <v>74</v>
      </c>
      <c r="D76" s="326"/>
      <c r="E76" s="326"/>
      <c r="F76" s="326"/>
      <c r="G76" s="326"/>
      <c r="H76" s="326"/>
      <c r="I76" s="326"/>
      <c r="J76" s="326"/>
      <c r="K76" s="326"/>
      <c r="L76" s="326"/>
      <c r="M76" s="326"/>
      <c r="N76" s="326"/>
      <c r="O76" s="326"/>
      <c r="P76" s="326"/>
      <c r="Q76" s="326"/>
      <c r="R76" s="326"/>
      <c r="S76" s="326"/>
      <c r="T76" s="326"/>
      <c r="U76" s="326"/>
      <c r="V76" s="326"/>
      <c r="W76" s="326"/>
      <c r="X76" s="326"/>
      <c r="Y76" s="326"/>
      <c r="Z76" s="326"/>
      <c r="AA76" s="326"/>
      <c r="AB76" s="326"/>
      <c r="AC76" s="326"/>
      <c r="AD76" s="326"/>
      <c r="AE76" s="128"/>
      <c r="AF76" s="129"/>
      <c r="AG76" s="128"/>
      <c r="AH76" s="128"/>
      <c r="AI76" s="128"/>
      <c r="AJ76" s="128"/>
      <c r="AK76" s="128"/>
      <c r="AL76" s="211"/>
      <c r="AM76" s="212">
        <v>208</v>
      </c>
      <c r="AN76" s="216">
        <v>0</v>
      </c>
      <c r="AO76" s="151">
        <v>0</v>
      </c>
    </row>
    <row r="77" spans="3:41" ht="63" customHeight="1" thickBot="1" x14ac:dyDescent="0.25">
      <c r="C77" s="233" t="s">
        <v>45</v>
      </c>
      <c r="D77" s="234"/>
      <c r="E77" s="234"/>
      <c r="F77" s="234"/>
      <c r="G77" s="234"/>
      <c r="H77" s="234"/>
      <c r="I77" s="234"/>
      <c r="J77" s="234"/>
      <c r="K77" s="234"/>
      <c r="L77" s="234"/>
      <c r="M77" s="234"/>
      <c r="N77" s="234"/>
      <c r="O77" s="234"/>
      <c r="P77" s="234"/>
      <c r="Q77" s="234"/>
      <c r="R77" s="234"/>
      <c r="S77" s="234"/>
      <c r="T77" s="234"/>
      <c r="U77" s="234"/>
      <c r="V77" s="234"/>
      <c r="W77" s="234"/>
      <c r="X77" s="234"/>
      <c r="Y77" s="234"/>
      <c r="Z77" s="234"/>
      <c r="AA77" s="234"/>
      <c r="AB77" s="234"/>
      <c r="AC77" s="234"/>
      <c r="AD77" s="234"/>
      <c r="AE77" s="20"/>
      <c r="AF77" s="51"/>
      <c r="AG77" s="20"/>
      <c r="AH77" s="20"/>
      <c r="AI77" s="20"/>
      <c r="AJ77" s="20"/>
      <c r="AK77" s="20"/>
      <c r="AL77" s="20"/>
      <c r="AM77" s="120">
        <f>1910+625+955</f>
        <v>3490</v>
      </c>
      <c r="AN77" s="122">
        <v>0</v>
      </c>
      <c r="AO77" s="161">
        <v>0</v>
      </c>
    </row>
    <row r="78" spans="3:41" ht="61.5" customHeight="1" thickBot="1" x14ac:dyDescent="0.25">
      <c r="C78" s="238" t="s">
        <v>46</v>
      </c>
      <c r="D78" s="239"/>
      <c r="E78" s="239"/>
      <c r="F78" s="239"/>
      <c r="G78" s="239"/>
      <c r="H78" s="239"/>
      <c r="I78" s="239"/>
      <c r="J78" s="239"/>
      <c r="K78" s="239"/>
      <c r="L78" s="239"/>
      <c r="M78" s="239"/>
      <c r="N78" s="239"/>
      <c r="O78" s="239"/>
      <c r="P78" s="239"/>
      <c r="Q78" s="239"/>
      <c r="R78" s="239"/>
      <c r="S78" s="239"/>
      <c r="T78" s="239"/>
      <c r="U78" s="239"/>
      <c r="V78" s="239"/>
      <c r="W78" s="239"/>
      <c r="X78" s="239"/>
      <c r="Y78" s="239"/>
      <c r="Z78" s="239"/>
      <c r="AA78" s="239"/>
      <c r="AB78" s="239"/>
      <c r="AC78" s="239"/>
      <c r="AD78" s="239"/>
      <c r="AE78" s="20"/>
      <c r="AF78" s="51"/>
      <c r="AG78" s="20"/>
      <c r="AH78" s="20"/>
      <c r="AI78" s="20"/>
      <c r="AJ78" s="20"/>
      <c r="AK78" s="20"/>
      <c r="AL78" s="20"/>
      <c r="AM78" s="111">
        <v>38123</v>
      </c>
      <c r="AN78" s="111">
        <v>38123</v>
      </c>
      <c r="AO78" s="180">
        <v>38123</v>
      </c>
    </row>
    <row r="79" spans="3:41" ht="46.5" customHeight="1" thickBot="1" x14ac:dyDescent="0.25">
      <c r="C79" s="298" t="s">
        <v>51</v>
      </c>
      <c r="D79" s="260"/>
      <c r="E79" s="260"/>
      <c r="F79" s="260"/>
      <c r="G79" s="260"/>
      <c r="H79" s="260"/>
      <c r="I79" s="260"/>
      <c r="J79" s="260"/>
      <c r="K79" s="260"/>
      <c r="L79" s="260"/>
      <c r="M79" s="260"/>
      <c r="N79" s="260"/>
      <c r="O79" s="260"/>
      <c r="P79" s="260"/>
      <c r="Q79" s="260"/>
      <c r="R79" s="260"/>
      <c r="S79" s="260"/>
      <c r="T79" s="260"/>
      <c r="U79" s="260"/>
      <c r="V79" s="260"/>
      <c r="W79" s="260"/>
      <c r="X79" s="260"/>
      <c r="Y79" s="260"/>
      <c r="Z79" s="260"/>
      <c r="AA79" s="260"/>
      <c r="AB79" s="260"/>
      <c r="AC79" s="260"/>
      <c r="AD79" s="260"/>
      <c r="AE79" s="48"/>
      <c r="AF79" s="52"/>
      <c r="AG79" s="48"/>
      <c r="AH79" s="48"/>
      <c r="AI79" s="48"/>
      <c r="AJ79" s="48"/>
      <c r="AK79" s="48"/>
      <c r="AL79" s="48"/>
      <c r="AM79" s="117">
        <f>1681-0.45337</f>
        <v>1680.5466300000001</v>
      </c>
      <c r="AN79" s="121">
        <v>1706</v>
      </c>
      <c r="AO79" s="148">
        <v>1737</v>
      </c>
    </row>
    <row r="80" spans="3:41" ht="30" customHeight="1" thickBot="1" x14ac:dyDescent="0.25">
      <c r="C80" s="298" t="s">
        <v>47</v>
      </c>
      <c r="D80" s="260"/>
      <c r="E80" s="260"/>
      <c r="F80" s="260"/>
      <c r="G80" s="260"/>
      <c r="H80" s="260"/>
      <c r="I80" s="260"/>
      <c r="J80" s="260"/>
      <c r="K80" s="260"/>
      <c r="L80" s="260"/>
      <c r="M80" s="260"/>
      <c r="N80" s="260"/>
      <c r="O80" s="260"/>
      <c r="P80" s="260"/>
      <c r="Q80" s="260"/>
      <c r="R80" s="260"/>
      <c r="S80" s="260"/>
      <c r="T80" s="260"/>
      <c r="U80" s="260"/>
      <c r="V80" s="260"/>
      <c r="W80" s="260"/>
      <c r="X80" s="260"/>
      <c r="Y80" s="260"/>
      <c r="Z80" s="260"/>
      <c r="AA80" s="260"/>
      <c r="AB80" s="260"/>
      <c r="AC80" s="260"/>
      <c r="AD80" s="260"/>
      <c r="AE80" s="48"/>
      <c r="AF80" s="52"/>
      <c r="AG80" s="48"/>
      <c r="AH80" s="48"/>
      <c r="AI80" s="48"/>
      <c r="AJ80" s="48"/>
      <c r="AK80" s="48"/>
      <c r="AL80" s="48"/>
      <c r="AM80" s="112">
        <v>16500</v>
      </c>
      <c r="AN80" s="112">
        <v>0</v>
      </c>
      <c r="AO80" s="148">
        <v>0</v>
      </c>
    </row>
    <row r="81" spans="3:41" ht="42.75" customHeight="1" thickBot="1" x14ac:dyDescent="0.25">
      <c r="C81" s="333" t="s">
        <v>54</v>
      </c>
      <c r="D81" s="276"/>
      <c r="E81" s="276"/>
      <c r="F81" s="276"/>
      <c r="G81" s="276"/>
      <c r="H81" s="276"/>
      <c r="I81" s="276"/>
      <c r="J81" s="276"/>
      <c r="K81" s="276"/>
      <c r="L81" s="276"/>
      <c r="M81" s="276"/>
      <c r="N81" s="276"/>
      <c r="O81" s="276"/>
      <c r="P81" s="276"/>
      <c r="Q81" s="276"/>
      <c r="R81" s="276"/>
      <c r="S81" s="276"/>
      <c r="T81" s="276"/>
      <c r="U81" s="276"/>
      <c r="V81" s="276"/>
      <c r="W81" s="276"/>
      <c r="X81" s="276"/>
      <c r="Y81" s="276"/>
      <c r="Z81" s="276"/>
      <c r="AA81" s="276"/>
      <c r="AB81" s="276"/>
      <c r="AC81" s="276"/>
      <c r="AD81" s="276"/>
      <c r="AE81" s="20"/>
      <c r="AF81" s="51"/>
      <c r="AG81" s="20"/>
      <c r="AH81" s="20"/>
      <c r="AI81" s="20"/>
      <c r="AJ81" s="20"/>
      <c r="AK81" s="20"/>
      <c r="AL81" s="20"/>
      <c r="AM81" s="111">
        <v>2499.84</v>
      </c>
      <c r="AN81" s="111">
        <v>0</v>
      </c>
      <c r="AO81" s="206">
        <v>0</v>
      </c>
    </row>
    <row r="82" spans="3:41" ht="84.75" customHeight="1" thickBot="1" x14ac:dyDescent="0.25">
      <c r="C82" s="298" t="s">
        <v>58</v>
      </c>
      <c r="D82" s="260"/>
      <c r="E82" s="260"/>
      <c r="F82" s="260"/>
      <c r="G82" s="260"/>
      <c r="H82" s="260"/>
      <c r="I82" s="260"/>
      <c r="J82" s="260"/>
      <c r="K82" s="260"/>
      <c r="L82" s="260"/>
      <c r="M82" s="260"/>
      <c r="N82" s="260"/>
      <c r="O82" s="260"/>
      <c r="P82" s="260"/>
      <c r="Q82" s="260"/>
      <c r="R82" s="260"/>
      <c r="S82" s="260"/>
      <c r="T82" s="260"/>
      <c r="U82" s="260"/>
      <c r="V82" s="260"/>
      <c r="W82" s="260"/>
      <c r="X82" s="260"/>
      <c r="Y82" s="260"/>
      <c r="Z82" s="260"/>
      <c r="AA82" s="260"/>
      <c r="AB82" s="260"/>
      <c r="AC82" s="260"/>
      <c r="AD82" s="260"/>
      <c r="AE82" s="48"/>
      <c r="AF82" s="52"/>
      <c r="AG82" s="48"/>
      <c r="AH82" s="48"/>
      <c r="AI82" s="48"/>
      <c r="AJ82" s="48"/>
      <c r="AK82" s="48"/>
      <c r="AL82" s="48"/>
      <c r="AM82" s="112">
        <v>312.48</v>
      </c>
      <c r="AN82" s="112">
        <v>312.48</v>
      </c>
      <c r="AO82" s="148">
        <v>312.48</v>
      </c>
    </row>
    <row r="83" spans="3:41" ht="60" customHeight="1" thickBot="1" x14ac:dyDescent="0.25">
      <c r="C83" s="233" t="s">
        <v>71</v>
      </c>
      <c r="D83" s="234"/>
      <c r="E83" s="234"/>
      <c r="F83" s="234"/>
      <c r="G83" s="234"/>
      <c r="H83" s="234"/>
      <c r="I83" s="234"/>
      <c r="J83" s="234"/>
      <c r="K83" s="234"/>
      <c r="L83" s="234"/>
      <c r="M83" s="234"/>
      <c r="N83" s="234"/>
      <c r="O83" s="234"/>
      <c r="P83" s="234"/>
      <c r="Q83" s="234"/>
      <c r="R83" s="234"/>
      <c r="S83" s="234"/>
      <c r="T83" s="234"/>
      <c r="U83" s="234"/>
      <c r="V83" s="234"/>
      <c r="W83" s="234"/>
      <c r="X83" s="234"/>
      <c r="Y83" s="234"/>
      <c r="Z83" s="234"/>
      <c r="AA83" s="234"/>
      <c r="AB83" s="234"/>
      <c r="AC83" s="234"/>
      <c r="AD83" s="234"/>
      <c r="AE83" s="20"/>
      <c r="AF83" s="51"/>
      <c r="AG83" s="20"/>
      <c r="AH83" s="20"/>
      <c r="AI83" s="20"/>
      <c r="AJ83" s="20"/>
      <c r="AK83" s="20"/>
      <c r="AL83" s="20"/>
      <c r="AM83" s="120">
        <v>2163</v>
      </c>
      <c r="AN83" s="120">
        <v>0</v>
      </c>
      <c r="AO83" s="161">
        <v>0</v>
      </c>
    </row>
    <row r="84" spans="3:41" ht="60" customHeight="1" thickBot="1" x14ac:dyDescent="0.25">
      <c r="C84" s="298" t="s">
        <v>73</v>
      </c>
      <c r="D84" s="260"/>
      <c r="E84" s="260"/>
      <c r="F84" s="260"/>
      <c r="G84" s="260"/>
      <c r="H84" s="260"/>
      <c r="I84" s="260"/>
      <c r="J84" s="260"/>
      <c r="K84" s="260"/>
      <c r="L84" s="260"/>
      <c r="M84" s="260"/>
      <c r="N84" s="260"/>
      <c r="O84" s="260"/>
      <c r="P84" s="260"/>
      <c r="Q84" s="260"/>
      <c r="R84" s="260"/>
      <c r="S84" s="260"/>
      <c r="T84" s="260"/>
      <c r="U84" s="260"/>
      <c r="V84" s="260"/>
      <c r="W84" s="260"/>
      <c r="X84" s="260"/>
      <c r="Y84" s="260"/>
      <c r="Z84" s="260"/>
      <c r="AA84" s="260"/>
      <c r="AB84" s="260"/>
      <c r="AC84" s="260"/>
      <c r="AD84" s="260"/>
      <c r="AE84" s="20"/>
      <c r="AF84" s="51"/>
      <c r="AG84" s="20"/>
      <c r="AH84" s="20"/>
      <c r="AI84" s="20"/>
      <c r="AJ84" s="20"/>
      <c r="AK84" s="20"/>
      <c r="AL84" s="20"/>
      <c r="AM84" s="120">
        <v>28.62</v>
      </c>
      <c r="AN84" s="120">
        <v>0</v>
      </c>
      <c r="AO84" s="161">
        <v>0</v>
      </c>
    </row>
    <row r="85" spans="3:41" ht="60" customHeight="1" thickBot="1" x14ac:dyDescent="0.25">
      <c r="C85" s="298" t="s">
        <v>76</v>
      </c>
      <c r="D85" s="260"/>
      <c r="E85" s="260"/>
      <c r="F85" s="260"/>
      <c r="G85" s="260"/>
      <c r="H85" s="260"/>
      <c r="I85" s="260"/>
      <c r="J85" s="260"/>
      <c r="K85" s="260"/>
      <c r="L85" s="260"/>
      <c r="M85" s="260"/>
      <c r="N85" s="260"/>
      <c r="O85" s="260"/>
      <c r="P85" s="260"/>
      <c r="Q85" s="260"/>
      <c r="R85" s="260"/>
      <c r="S85" s="260"/>
      <c r="T85" s="260"/>
      <c r="U85" s="260"/>
      <c r="V85" s="260"/>
      <c r="W85" s="260"/>
      <c r="X85" s="260"/>
      <c r="Y85" s="260"/>
      <c r="Z85" s="260"/>
      <c r="AA85" s="260"/>
      <c r="AB85" s="260"/>
      <c r="AC85" s="260"/>
      <c r="AD85" s="260"/>
      <c r="AE85" s="20"/>
      <c r="AF85" s="51"/>
      <c r="AG85" s="20"/>
      <c r="AH85" s="20"/>
      <c r="AI85" s="20"/>
      <c r="AJ85" s="20"/>
      <c r="AK85" s="20"/>
      <c r="AL85" s="20"/>
      <c r="AM85" s="120">
        <f>3899+2948+6850</f>
        <v>13697</v>
      </c>
      <c r="AN85" s="120">
        <v>0</v>
      </c>
      <c r="AO85" s="161">
        <v>0</v>
      </c>
    </row>
    <row r="86" spans="3:41" ht="60" customHeight="1" thickBot="1" x14ac:dyDescent="0.25">
      <c r="C86" s="298" t="s">
        <v>77</v>
      </c>
      <c r="D86" s="260"/>
      <c r="E86" s="260"/>
      <c r="F86" s="260"/>
      <c r="G86" s="260"/>
      <c r="H86" s="260"/>
      <c r="I86" s="260"/>
      <c r="J86" s="260"/>
      <c r="K86" s="260"/>
      <c r="L86" s="260"/>
      <c r="M86" s="260"/>
      <c r="N86" s="260"/>
      <c r="O86" s="260"/>
      <c r="P86" s="260"/>
      <c r="Q86" s="260"/>
      <c r="R86" s="260"/>
      <c r="S86" s="260"/>
      <c r="T86" s="260"/>
      <c r="U86" s="260"/>
      <c r="V86" s="260"/>
      <c r="W86" s="260"/>
      <c r="X86" s="260"/>
      <c r="Y86" s="260"/>
      <c r="Z86" s="260"/>
      <c r="AA86" s="260"/>
      <c r="AB86" s="260"/>
      <c r="AC86" s="260"/>
      <c r="AD86" s="260"/>
      <c r="AE86" s="20"/>
      <c r="AF86" s="51"/>
      <c r="AG86" s="20"/>
      <c r="AH86" s="20"/>
      <c r="AI86" s="20"/>
      <c r="AJ86" s="20"/>
      <c r="AK86" s="20"/>
      <c r="AL86" s="20"/>
      <c r="AM86" s="120">
        <v>5220.5</v>
      </c>
      <c r="AN86" s="120">
        <v>0</v>
      </c>
      <c r="AO86" s="161">
        <v>0</v>
      </c>
    </row>
    <row r="87" spans="3:41" ht="60" customHeight="1" thickBot="1" x14ac:dyDescent="0.25">
      <c r="C87" s="298" t="s">
        <v>78</v>
      </c>
      <c r="D87" s="260"/>
      <c r="E87" s="260"/>
      <c r="F87" s="260"/>
      <c r="G87" s="260"/>
      <c r="H87" s="260"/>
      <c r="I87" s="260"/>
      <c r="J87" s="260"/>
      <c r="K87" s="260"/>
      <c r="L87" s="260"/>
      <c r="M87" s="260"/>
      <c r="N87" s="260"/>
      <c r="O87" s="260"/>
      <c r="P87" s="260"/>
      <c r="Q87" s="260"/>
      <c r="R87" s="260"/>
      <c r="S87" s="260"/>
      <c r="T87" s="260"/>
      <c r="U87" s="260"/>
      <c r="V87" s="260"/>
      <c r="W87" s="260"/>
      <c r="X87" s="260"/>
      <c r="Y87" s="260"/>
      <c r="Z87" s="260"/>
      <c r="AA87" s="260"/>
      <c r="AB87" s="260"/>
      <c r="AC87" s="260"/>
      <c r="AD87" s="260"/>
      <c r="AE87" s="20"/>
      <c r="AF87" s="51"/>
      <c r="AG87" s="20"/>
      <c r="AH87" s="20"/>
      <c r="AI87" s="20"/>
      <c r="AJ87" s="20"/>
      <c r="AK87" s="20"/>
      <c r="AL87" s="20"/>
      <c r="AM87" s="120">
        <v>1500</v>
      </c>
      <c r="AN87" s="120">
        <v>0</v>
      </c>
      <c r="AO87" s="161">
        <v>0</v>
      </c>
    </row>
    <row r="88" spans="3:41" ht="52.9" customHeight="1" thickBot="1" x14ac:dyDescent="0.35">
      <c r="C88" s="304" t="s">
        <v>68</v>
      </c>
      <c r="D88" s="305"/>
      <c r="E88" s="305"/>
      <c r="F88" s="305"/>
      <c r="G88" s="305"/>
      <c r="H88" s="305"/>
      <c r="I88" s="305"/>
      <c r="J88" s="305"/>
      <c r="K88" s="305"/>
      <c r="L88" s="305"/>
      <c r="M88" s="305"/>
      <c r="N88" s="305"/>
      <c r="O88" s="305"/>
      <c r="P88" s="305"/>
      <c r="Q88" s="305"/>
      <c r="R88" s="305"/>
      <c r="S88" s="305"/>
      <c r="T88" s="305"/>
      <c r="U88" s="305"/>
      <c r="V88" s="305"/>
      <c r="W88" s="305"/>
      <c r="X88" s="305"/>
      <c r="Y88" s="305"/>
      <c r="Z88" s="305"/>
      <c r="AA88" s="305"/>
      <c r="AB88" s="305"/>
      <c r="AC88" s="305"/>
      <c r="AD88" s="306"/>
      <c r="AE88" s="70"/>
      <c r="AF88" s="71" t="e">
        <f t="shared" ref="AF88:AL88" si="14">AF8+AF52</f>
        <v>#REF!</v>
      </c>
      <c r="AG88" s="72" t="e">
        <f t="shared" si="14"/>
        <v>#REF!</v>
      </c>
      <c r="AH88" s="71" t="e">
        <f t="shared" si="14"/>
        <v>#REF!</v>
      </c>
      <c r="AI88" s="71" t="e">
        <f t="shared" si="14"/>
        <v>#REF!</v>
      </c>
      <c r="AJ88" s="71" t="e">
        <f t="shared" si="14"/>
        <v>#REF!</v>
      </c>
      <c r="AK88" s="71" t="e">
        <f t="shared" si="14"/>
        <v>#REF!</v>
      </c>
      <c r="AL88" s="73" t="e">
        <f t="shared" si="14"/>
        <v>#REF!</v>
      </c>
      <c r="AM88" s="173">
        <f>AM8+AM52+AM69</f>
        <v>2843439.1386299999</v>
      </c>
      <c r="AN88" s="173">
        <f>AN8+AN52+AN69</f>
        <v>1491831.36</v>
      </c>
      <c r="AO88" s="173">
        <f>AO8+AO52+AO69</f>
        <v>1312804.0260000001</v>
      </c>
    </row>
    <row r="89" spans="3:41" ht="81.599999999999994" customHeight="1" x14ac:dyDescent="0.2">
      <c r="C89" s="288"/>
      <c r="D89" s="288"/>
      <c r="E89" s="288"/>
      <c r="F89" s="288"/>
      <c r="G89" s="288"/>
      <c r="H89" s="288"/>
      <c r="I89" s="288"/>
      <c r="J89" s="288"/>
      <c r="K89" s="288"/>
      <c r="L89" s="288"/>
      <c r="M89" s="288"/>
      <c r="N89" s="288"/>
      <c r="O89" s="288"/>
      <c r="P89" s="288"/>
      <c r="Q89" s="288"/>
      <c r="R89" s="288"/>
      <c r="S89" s="288"/>
      <c r="T89" s="288"/>
      <c r="U89" s="288"/>
      <c r="V89" s="288"/>
      <c r="W89" s="288"/>
      <c r="X89" s="288"/>
      <c r="Y89" s="288"/>
      <c r="Z89" s="288"/>
      <c r="AA89" s="288"/>
      <c r="AB89" s="288"/>
      <c r="AC89" s="288"/>
      <c r="AD89" s="288"/>
      <c r="AM89" s="47"/>
      <c r="AN89" s="47"/>
      <c r="AO89" s="143"/>
    </row>
    <row r="90" spans="3:41" ht="61.5" customHeight="1" x14ac:dyDescent="0.5">
      <c r="C90" s="288"/>
      <c r="D90" s="289"/>
      <c r="E90" s="289"/>
      <c r="F90" s="289"/>
      <c r="G90" s="289"/>
      <c r="H90" s="289"/>
      <c r="I90" s="289"/>
      <c r="J90" s="289"/>
      <c r="K90" s="289"/>
      <c r="L90" s="289"/>
      <c r="M90" s="289"/>
      <c r="N90" s="289"/>
      <c r="O90" s="289"/>
      <c r="P90" s="289"/>
      <c r="Q90" s="289"/>
      <c r="R90" s="289"/>
      <c r="S90" s="289"/>
      <c r="T90" s="289"/>
      <c r="U90" s="289"/>
      <c r="V90" s="289"/>
      <c r="W90" s="289"/>
      <c r="X90" s="289"/>
      <c r="Y90" s="289"/>
      <c r="Z90" s="289"/>
      <c r="AA90" s="289"/>
      <c r="AB90" s="289"/>
      <c r="AC90" s="289"/>
      <c r="AD90" s="289"/>
      <c r="AE90" s="3"/>
      <c r="AF90" s="11"/>
      <c r="AM90" s="210"/>
      <c r="AN90" s="53"/>
    </row>
    <row r="91" spans="3:41" ht="138.75" customHeight="1" x14ac:dyDescent="0.2">
      <c r="C91" s="299" t="s">
        <v>8</v>
      </c>
      <c r="D91" s="300"/>
      <c r="E91" s="300"/>
      <c r="F91" s="300"/>
      <c r="G91" s="300"/>
      <c r="H91" s="300"/>
      <c r="I91" s="300"/>
      <c r="J91" s="300"/>
      <c r="K91" s="300"/>
      <c r="L91" s="300"/>
      <c r="M91" s="300"/>
      <c r="N91" s="300"/>
      <c r="O91" s="300"/>
      <c r="P91" s="300"/>
      <c r="Q91" s="300"/>
      <c r="R91" s="300"/>
      <c r="S91" s="300"/>
      <c r="T91" s="300"/>
      <c r="U91" s="300"/>
      <c r="V91" s="300"/>
      <c r="W91" s="300"/>
      <c r="X91" s="300"/>
      <c r="Y91" s="300"/>
      <c r="Z91" s="300"/>
      <c r="AA91" s="300"/>
      <c r="AB91" s="300"/>
      <c r="AC91" s="300"/>
      <c r="AD91" s="300"/>
      <c r="AF91" s="8"/>
    </row>
    <row r="92" spans="3:41" ht="73.5" customHeight="1" x14ac:dyDescent="0.5">
      <c r="C92" s="284"/>
      <c r="D92" s="285"/>
      <c r="E92" s="285"/>
      <c r="F92" s="285"/>
      <c r="G92" s="285"/>
      <c r="H92" s="285"/>
      <c r="I92" s="285"/>
      <c r="J92" s="285"/>
      <c r="K92" s="285"/>
      <c r="L92" s="285"/>
      <c r="M92" s="285"/>
      <c r="N92" s="285"/>
      <c r="O92" s="285"/>
      <c r="P92" s="285"/>
      <c r="Q92" s="285"/>
      <c r="R92" s="285"/>
      <c r="S92" s="285"/>
      <c r="T92" s="285"/>
      <c r="U92" s="285"/>
      <c r="V92" s="285"/>
      <c r="W92" s="285"/>
      <c r="X92" s="285"/>
      <c r="Y92" s="285"/>
      <c r="Z92" s="285"/>
      <c r="AA92" s="285"/>
      <c r="AB92" s="285"/>
      <c r="AC92" s="285"/>
      <c r="AD92" s="285"/>
    </row>
    <row r="93" spans="3:41" ht="208.5" customHeight="1" x14ac:dyDescent="0.5">
      <c r="C93" s="296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3"/>
      <c r="AF93" s="8"/>
    </row>
    <row r="94" spans="3:41" ht="84" customHeight="1" x14ac:dyDescent="0.5">
      <c r="C94" s="5"/>
      <c r="AE94" s="3"/>
      <c r="AF94" s="8"/>
    </row>
    <row r="95" spans="3:41" ht="108.75" customHeight="1" x14ac:dyDescent="0.2">
      <c r="C95" s="371"/>
      <c r="D95" s="372"/>
      <c r="E95" s="372"/>
      <c r="F95" s="372"/>
      <c r="G95" s="372"/>
      <c r="H95" s="372"/>
      <c r="I95" s="372"/>
      <c r="J95" s="372"/>
      <c r="K95" s="372"/>
      <c r="L95" s="372"/>
      <c r="M95" s="372"/>
      <c r="N95" s="372"/>
      <c r="O95" s="372"/>
      <c r="P95" s="372"/>
      <c r="Q95" s="372"/>
      <c r="R95" s="372"/>
      <c r="S95" s="372"/>
      <c r="T95" s="372"/>
      <c r="U95" s="372"/>
      <c r="V95" s="372"/>
      <c r="W95" s="372"/>
      <c r="X95" s="372"/>
      <c r="Y95" s="372"/>
      <c r="Z95" s="372"/>
      <c r="AA95" s="372"/>
      <c r="AB95" s="372"/>
      <c r="AC95" s="372"/>
      <c r="AD95" s="372"/>
      <c r="AF95" s="8"/>
    </row>
    <row r="96" spans="3:41" ht="20.25" hidden="1" customHeight="1" x14ac:dyDescent="0.5">
      <c r="C96" s="284"/>
      <c r="D96" s="285"/>
      <c r="E96" s="285"/>
      <c r="F96" s="285"/>
      <c r="G96" s="285"/>
      <c r="H96" s="285"/>
      <c r="I96" s="285"/>
      <c r="J96" s="285"/>
      <c r="K96" s="285"/>
      <c r="L96" s="285"/>
      <c r="M96" s="285"/>
      <c r="N96" s="285"/>
      <c r="O96" s="285"/>
      <c r="P96" s="285"/>
      <c r="Q96" s="285"/>
      <c r="R96" s="285"/>
      <c r="S96" s="285"/>
      <c r="T96" s="285"/>
      <c r="U96" s="285"/>
      <c r="V96" s="285"/>
      <c r="W96" s="285"/>
      <c r="X96" s="285"/>
      <c r="Y96" s="285"/>
      <c r="Z96" s="285"/>
      <c r="AA96" s="285"/>
      <c r="AB96" s="285"/>
      <c r="AC96" s="285"/>
      <c r="AD96" s="285"/>
    </row>
    <row r="97" spans="3:32" ht="20.25" hidden="1" customHeight="1" x14ac:dyDescent="0.2">
      <c r="C97" s="369"/>
      <c r="D97" s="370"/>
      <c r="E97" s="370"/>
      <c r="F97" s="370"/>
      <c r="G97" s="370"/>
      <c r="H97" s="370"/>
      <c r="I97" s="370"/>
      <c r="J97" s="370"/>
      <c r="K97" s="370"/>
      <c r="L97" s="370"/>
      <c r="M97" s="370"/>
      <c r="N97" s="370"/>
      <c r="O97" s="370"/>
      <c r="P97" s="370"/>
      <c r="Q97" s="370"/>
      <c r="R97" s="370"/>
      <c r="S97" s="370"/>
      <c r="T97" s="370"/>
      <c r="U97" s="370"/>
      <c r="V97" s="370"/>
      <c r="W97" s="370"/>
      <c r="X97" s="370"/>
      <c r="Y97" s="370"/>
      <c r="Z97" s="370"/>
      <c r="AA97" s="370"/>
      <c r="AB97" s="370"/>
      <c r="AC97" s="370"/>
      <c r="AD97" s="370"/>
      <c r="AE97" s="6"/>
      <c r="AF97" s="8"/>
    </row>
    <row r="98" spans="3:32" ht="20.25" hidden="1" customHeight="1" x14ac:dyDescent="0.2"/>
    <row r="99" spans="3:32" ht="20.25" hidden="1" customHeight="1" x14ac:dyDescent="0.2"/>
    <row r="100" spans="3:32" ht="193.5" customHeight="1" x14ac:dyDescent="0.2"/>
    <row r="101" spans="3:32" ht="53.25" customHeight="1" x14ac:dyDescent="0.2"/>
    <row r="102" spans="3:32" ht="126.75" customHeight="1" x14ac:dyDescent="0.55000000000000004">
      <c r="C102" s="367"/>
      <c r="D102" s="368"/>
      <c r="E102" s="368"/>
      <c r="F102" s="368"/>
      <c r="G102" s="368"/>
      <c r="H102" s="368"/>
      <c r="I102" s="368"/>
      <c r="J102" s="368"/>
      <c r="K102" s="368"/>
      <c r="L102" s="368"/>
      <c r="M102" s="368"/>
      <c r="N102" s="368"/>
      <c r="O102" s="368"/>
      <c r="P102" s="368"/>
      <c r="Q102" s="368"/>
      <c r="R102" s="368"/>
      <c r="S102" s="368"/>
      <c r="T102" s="368"/>
      <c r="U102" s="368"/>
      <c r="V102" s="368"/>
      <c r="W102" s="368"/>
      <c r="X102" s="368"/>
      <c r="Y102" s="368"/>
      <c r="Z102" s="368"/>
      <c r="AA102" s="368"/>
      <c r="AB102" s="368"/>
      <c r="AC102" s="368"/>
      <c r="AD102" s="368"/>
      <c r="AE102" s="4"/>
      <c r="AF102" s="7"/>
    </row>
    <row r="103" spans="3:32" ht="68.25" customHeight="1" x14ac:dyDescent="0.5">
      <c r="C103" s="373"/>
      <c r="D103" s="374"/>
      <c r="E103" s="374"/>
      <c r="F103" s="374"/>
      <c r="G103" s="374"/>
      <c r="H103" s="374"/>
      <c r="I103" s="374"/>
      <c r="J103" s="374"/>
      <c r="K103" s="374"/>
      <c r="L103" s="374"/>
      <c r="M103" s="374"/>
      <c r="N103" s="374"/>
      <c r="O103" s="374"/>
      <c r="P103" s="374"/>
      <c r="Q103" s="374"/>
      <c r="R103" s="374"/>
      <c r="S103" s="374"/>
      <c r="T103" s="374"/>
      <c r="U103" s="374"/>
      <c r="V103" s="374"/>
      <c r="W103" s="374"/>
      <c r="X103" s="374"/>
      <c r="Y103" s="374"/>
      <c r="Z103" s="374"/>
      <c r="AA103" s="374"/>
      <c r="AB103" s="374"/>
      <c r="AC103" s="374"/>
      <c r="AD103" s="374"/>
      <c r="AF103" s="10"/>
    </row>
    <row r="104" spans="3:32" ht="80.25" customHeight="1" x14ac:dyDescent="0.5">
      <c r="C104" s="296"/>
      <c r="D104" s="287"/>
      <c r="E104" s="287"/>
      <c r="F104" s="287"/>
      <c r="G104" s="287"/>
      <c r="H104" s="287"/>
      <c r="I104" s="287"/>
      <c r="J104" s="287"/>
      <c r="K104" s="287"/>
      <c r="L104" s="287"/>
      <c r="M104" s="287"/>
      <c r="N104" s="287"/>
      <c r="O104" s="287"/>
      <c r="P104" s="287"/>
      <c r="Q104" s="287"/>
      <c r="R104" s="287"/>
      <c r="S104" s="287"/>
      <c r="T104" s="287"/>
      <c r="U104" s="287"/>
      <c r="V104" s="287"/>
      <c r="W104" s="287"/>
      <c r="X104" s="287"/>
      <c r="Y104" s="287"/>
      <c r="Z104" s="287"/>
      <c r="AA104" s="287"/>
      <c r="AB104" s="287"/>
      <c r="AC104" s="287"/>
      <c r="AD104" s="287"/>
      <c r="AF104" s="8"/>
    </row>
    <row r="105" spans="3:32" ht="158.25" customHeight="1" x14ac:dyDescent="0.5">
      <c r="C105" s="296"/>
      <c r="D105" s="287"/>
      <c r="E105" s="287"/>
      <c r="F105" s="287"/>
      <c r="G105" s="287"/>
      <c r="H105" s="287"/>
      <c r="I105" s="287"/>
      <c r="J105" s="287"/>
      <c r="K105" s="287"/>
      <c r="L105" s="287"/>
      <c r="M105" s="287"/>
      <c r="N105" s="287"/>
      <c r="O105" s="287"/>
      <c r="P105" s="287"/>
      <c r="Q105" s="287"/>
      <c r="R105" s="287"/>
      <c r="S105" s="287"/>
      <c r="T105" s="287"/>
      <c r="U105" s="287"/>
      <c r="V105" s="287"/>
      <c r="W105" s="287"/>
      <c r="X105" s="287"/>
      <c r="Y105" s="287"/>
      <c r="Z105" s="287"/>
      <c r="AA105" s="287"/>
      <c r="AB105" s="287"/>
      <c r="AC105" s="287"/>
      <c r="AD105" s="287"/>
      <c r="AF105" s="8"/>
    </row>
    <row r="106" spans="3:32" ht="150.75" customHeight="1" x14ac:dyDescent="0.5">
      <c r="C106" s="296"/>
      <c r="D106" s="287"/>
      <c r="E106" s="287"/>
      <c r="F106" s="287"/>
      <c r="G106" s="287"/>
      <c r="H106" s="287"/>
      <c r="I106" s="287"/>
      <c r="J106" s="287"/>
      <c r="K106" s="287"/>
      <c r="L106" s="287"/>
      <c r="M106" s="287"/>
      <c r="N106" s="287"/>
      <c r="O106" s="287"/>
      <c r="P106" s="287"/>
      <c r="Q106" s="287"/>
      <c r="R106" s="287"/>
      <c r="S106" s="287"/>
      <c r="T106" s="287"/>
      <c r="U106" s="287"/>
      <c r="V106" s="287"/>
      <c r="W106" s="287"/>
      <c r="X106" s="287"/>
      <c r="Y106" s="287"/>
      <c r="Z106" s="287"/>
      <c r="AA106" s="287"/>
      <c r="AB106" s="287"/>
      <c r="AC106" s="287"/>
      <c r="AD106" s="287"/>
      <c r="AF106" s="8"/>
    </row>
    <row r="107" spans="3:32" ht="150.75" customHeight="1" x14ac:dyDescent="0.5">
      <c r="C107" s="296"/>
      <c r="D107" s="287"/>
      <c r="E107" s="287"/>
      <c r="F107" s="287"/>
      <c r="G107" s="287"/>
      <c r="H107" s="287"/>
      <c r="I107" s="287"/>
      <c r="J107" s="287"/>
      <c r="K107" s="287"/>
      <c r="L107" s="287"/>
      <c r="M107" s="287"/>
      <c r="N107" s="287"/>
      <c r="O107" s="287"/>
      <c r="P107" s="287"/>
      <c r="Q107" s="287"/>
      <c r="R107" s="287"/>
      <c r="S107" s="287"/>
      <c r="T107" s="287"/>
      <c r="U107" s="287"/>
      <c r="V107" s="287"/>
      <c r="W107" s="287"/>
      <c r="X107" s="287"/>
      <c r="Y107" s="287"/>
      <c r="Z107" s="287"/>
      <c r="AA107" s="287"/>
      <c r="AB107" s="287"/>
      <c r="AC107" s="287"/>
      <c r="AD107" s="287"/>
      <c r="AF107" s="8"/>
    </row>
    <row r="108" spans="3:32" ht="52.5" customHeight="1" x14ac:dyDescent="0.5">
      <c r="C108" s="296"/>
      <c r="D108" s="287"/>
      <c r="E108" s="287"/>
      <c r="F108" s="287"/>
      <c r="G108" s="287"/>
      <c r="H108" s="287"/>
      <c r="I108" s="287"/>
      <c r="J108" s="287"/>
      <c r="K108" s="287"/>
      <c r="L108" s="287"/>
      <c r="M108" s="287"/>
      <c r="N108" s="287"/>
      <c r="O108" s="287"/>
      <c r="P108" s="287"/>
      <c r="Q108" s="287"/>
      <c r="R108" s="287"/>
      <c r="S108" s="287"/>
      <c r="T108" s="287"/>
      <c r="U108" s="287"/>
      <c r="V108" s="287"/>
      <c r="W108" s="287"/>
      <c r="X108" s="287"/>
      <c r="Y108" s="287"/>
      <c r="Z108" s="287"/>
      <c r="AA108" s="287"/>
      <c r="AB108" s="287"/>
      <c r="AC108" s="287"/>
      <c r="AD108" s="287"/>
      <c r="AF108" s="8"/>
    </row>
    <row r="109" spans="3:32" ht="60" customHeight="1" x14ac:dyDescent="0.5">
      <c r="C109" s="296"/>
      <c r="D109" s="287"/>
      <c r="E109" s="287"/>
      <c r="F109" s="287"/>
      <c r="G109" s="287"/>
      <c r="H109" s="287"/>
      <c r="I109" s="287"/>
      <c r="J109" s="287"/>
      <c r="K109" s="287"/>
      <c r="L109" s="287"/>
      <c r="M109" s="287"/>
      <c r="N109" s="287"/>
      <c r="O109" s="287"/>
      <c r="P109" s="287"/>
      <c r="Q109" s="287"/>
      <c r="R109" s="287"/>
      <c r="S109" s="287"/>
      <c r="T109" s="287"/>
      <c r="U109" s="287"/>
      <c r="V109" s="287"/>
      <c r="W109" s="287"/>
      <c r="X109" s="287"/>
      <c r="Y109" s="287"/>
      <c r="Z109" s="287"/>
      <c r="AA109" s="287"/>
      <c r="AB109" s="287"/>
      <c r="AC109" s="287"/>
      <c r="AD109" s="287"/>
      <c r="AF109" s="8"/>
    </row>
    <row r="110" spans="3:32" ht="57.75" customHeight="1" x14ac:dyDescent="0.5">
      <c r="C110" s="373"/>
      <c r="D110" s="285"/>
      <c r="E110" s="285"/>
      <c r="F110" s="285"/>
      <c r="G110" s="285"/>
      <c r="H110" s="285"/>
      <c r="I110" s="285"/>
      <c r="J110" s="285"/>
      <c r="K110" s="285"/>
      <c r="L110" s="285"/>
      <c r="M110" s="285"/>
      <c r="N110" s="285"/>
      <c r="O110" s="285"/>
      <c r="P110" s="285"/>
      <c r="Q110" s="285"/>
      <c r="R110" s="285"/>
      <c r="S110" s="285"/>
      <c r="T110" s="285"/>
      <c r="U110" s="285"/>
      <c r="V110" s="285"/>
      <c r="W110" s="285"/>
      <c r="X110" s="285"/>
      <c r="Y110" s="285"/>
      <c r="Z110" s="285"/>
      <c r="AA110" s="285"/>
      <c r="AB110" s="285"/>
      <c r="AC110" s="285"/>
      <c r="AD110" s="285"/>
      <c r="AF110" s="8"/>
    </row>
    <row r="111" spans="3:32" ht="80.25" customHeight="1" x14ac:dyDescent="0.5">
      <c r="C111" s="286"/>
      <c r="D111" s="287"/>
      <c r="E111" s="287"/>
      <c r="F111" s="287"/>
      <c r="G111" s="287"/>
      <c r="H111" s="287"/>
      <c r="I111" s="287"/>
      <c r="J111" s="287"/>
      <c r="K111" s="287"/>
      <c r="L111" s="287"/>
      <c r="M111" s="287"/>
      <c r="N111" s="287"/>
      <c r="O111" s="287"/>
      <c r="P111" s="287"/>
      <c r="Q111" s="287"/>
      <c r="R111" s="287"/>
      <c r="S111" s="287"/>
      <c r="T111" s="287"/>
      <c r="U111" s="287"/>
      <c r="V111" s="287"/>
      <c r="W111" s="287"/>
      <c r="X111" s="287"/>
      <c r="Y111" s="287"/>
      <c r="Z111" s="287"/>
      <c r="AA111" s="287"/>
      <c r="AB111" s="287"/>
      <c r="AC111" s="287"/>
      <c r="AD111" s="287"/>
      <c r="AF111" s="11"/>
    </row>
    <row r="112" spans="3:32" ht="170.25" customHeight="1" x14ac:dyDescent="0.5">
      <c r="C112" s="286"/>
      <c r="D112" s="287"/>
      <c r="E112" s="287"/>
      <c r="F112" s="287"/>
      <c r="G112" s="287"/>
      <c r="H112" s="287"/>
      <c r="I112" s="287"/>
      <c r="J112" s="287"/>
      <c r="K112" s="287"/>
      <c r="L112" s="287"/>
      <c r="M112" s="287"/>
      <c r="N112" s="287"/>
      <c r="O112" s="287"/>
      <c r="P112" s="287"/>
      <c r="Q112" s="287"/>
      <c r="R112" s="287"/>
      <c r="S112" s="287"/>
      <c r="T112" s="287"/>
      <c r="U112" s="287"/>
      <c r="V112" s="287"/>
      <c r="W112" s="287"/>
      <c r="X112" s="287"/>
      <c r="Y112" s="287"/>
      <c r="Z112" s="287"/>
      <c r="AA112" s="287"/>
      <c r="AB112" s="287"/>
      <c r="AC112" s="287"/>
      <c r="AD112" s="287"/>
      <c r="AF112" s="11"/>
    </row>
    <row r="113" spans="3:32" ht="77.25" customHeight="1" x14ac:dyDescent="0.5">
      <c r="C113" s="296"/>
      <c r="D113" s="287"/>
      <c r="E113" s="287"/>
      <c r="F113" s="287"/>
      <c r="G113" s="287"/>
      <c r="H113" s="287"/>
      <c r="I113" s="287"/>
      <c r="J113" s="287"/>
      <c r="K113" s="287"/>
      <c r="L113" s="287"/>
      <c r="M113" s="287"/>
      <c r="N113" s="287"/>
      <c r="O113" s="287"/>
      <c r="P113" s="287"/>
      <c r="Q113" s="287"/>
      <c r="R113" s="287"/>
      <c r="S113" s="287"/>
      <c r="T113" s="287"/>
      <c r="U113" s="287"/>
      <c r="V113" s="287"/>
      <c r="W113" s="287"/>
      <c r="X113" s="287"/>
      <c r="Y113" s="287"/>
      <c r="Z113" s="287"/>
      <c r="AA113" s="287"/>
      <c r="AB113" s="287"/>
      <c r="AC113" s="287"/>
      <c r="AD113" s="287"/>
      <c r="AF113" s="8"/>
    </row>
    <row r="114" spans="3:32" ht="101.25" customHeight="1" x14ac:dyDescent="0.5">
      <c r="C114" s="296"/>
      <c r="D114" s="287"/>
      <c r="E114" s="287"/>
      <c r="F114" s="287"/>
      <c r="G114" s="287"/>
      <c r="H114" s="287"/>
      <c r="I114" s="287"/>
      <c r="J114" s="287"/>
      <c r="K114" s="287"/>
      <c r="L114" s="287"/>
      <c r="M114" s="287"/>
      <c r="N114" s="287"/>
      <c r="O114" s="287"/>
      <c r="P114" s="287"/>
      <c r="Q114" s="287"/>
      <c r="R114" s="287"/>
      <c r="S114" s="287"/>
      <c r="T114" s="287"/>
      <c r="U114" s="287"/>
      <c r="V114" s="287"/>
      <c r="W114" s="287"/>
      <c r="X114" s="287"/>
      <c r="Y114" s="287"/>
      <c r="Z114" s="287"/>
      <c r="AA114" s="287"/>
      <c r="AB114" s="287"/>
      <c r="AC114" s="287"/>
      <c r="AD114" s="287"/>
      <c r="AF114" s="8"/>
    </row>
    <row r="115" spans="3:32" ht="86.25" customHeight="1" x14ac:dyDescent="0.2">
      <c r="C115" s="377"/>
      <c r="D115" s="377"/>
      <c r="E115" s="377"/>
      <c r="F115" s="377"/>
      <c r="G115" s="377"/>
      <c r="H115" s="377"/>
      <c r="I115" s="377"/>
      <c r="J115" s="377"/>
      <c r="K115" s="377"/>
      <c r="L115" s="377"/>
      <c r="M115" s="377"/>
      <c r="N115" s="377"/>
      <c r="O115" s="377"/>
      <c r="P115" s="377"/>
      <c r="Q115" s="377"/>
      <c r="R115" s="377"/>
      <c r="S115" s="377"/>
      <c r="T115" s="377"/>
      <c r="U115" s="377"/>
      <c r="V115" s="377"/>
      <c r="W115" s="377"/>
      <c r="X115" s="377"/>
      <c r="Y115" s="377"/>
      <c r="Z115" s="377"/>
      <c r="AA115" s="377"/>
      <c r="AB115" s="377"/>
      <c r="AC115" s="377"/>
      <c r="AD115" s="377"/>
      <c r="AF115" s="8"/>
    </row>
    <row r="116" spans="3:32" ht="87.75" customHeight="1" x14ac:dyDescent="0.2">
      <c r="C116" s="375"/>
      <c r="D116" s="376"/>
      <c r="E116" s="376"/>
      <c r="F116" s="376"/>
      <c r="G116" s="376"/>
      <c r="H116" s="376"/>
      <c r="I116" s="376"/>
      <c r="J116" s="376"/>
      <c r="K116" s="376"/>
      <c r="L116" s="376"/>
      <c r="M116" s="376"/>
      <c r="N116" s="376"/>
      <c r="O116" s="376"/>
      <c r="P116" s="376"/>
      <c r="Q116" s="376"/>
      <c r="R116" s="376"/>
      <c r="S116" s="376"/>
      <c r="T116" s="376"/>
      <c r="U116" s="376"/>
      <c r="V116" s="376"/>
      <c r="W116" s="376"/>
      <c r="X116" s="376"/>
      <c r="Y116" s="376"/>
      <c r="Z116" s="376"/>
      <c r="AA116" s="376"/>
      <c r="AB116" s="376"/>
      <c r="AC116" s="376"/>
      <c r="AD116" s="376"/>
      <c r="AF116" s="8"/>
    </row>
    <row r="117" spans="3:32" ht="138.6" customHeight="1" x14ac:dyDescent="0.2">
      <c r="C117" s="375"/>
      <c r="D117" s="376"/>
      <c r="E117" s="376"/>
      <c r="F117" s="376"/>
      <c r="G117" s="376"/>
      <c r="H117" s="376"/>
      <c r="I117" s="376"/>
      <c r="J117" s="376"/>
      <c r="K117" s="376"/>
      <c r="L117" s="376"/>
      <c r="M117" s="376"/>
      <c r="N117" s="376"/>
      <c r="O117" s="376"/>
      <c r="P117" s="376"/>
      <c r="Q117" s="376"/>
      <c r="R117" s="376"/>
      <c r="S117" s="376"/>
      <c r="T117" s="376"/>
      <c r="U117" s="376"/>
      <c r="V117" s="376"/>
      <c r="W117" s="376"/>
      <c r="X117" s="376"/>
      <c r="Y117" s="376"/>
      <c r="Z117" s="376"/>
      <c r="AA117" s="376"/>
      <c r="AB117" s="376"/>
      <c r="AC117" s="376"/>
      <c r="AD117" s="376"/>
      <c r="AF117" s="8"/>
    </row>
    <row r="118" spans="3:32" ht="126.6" customHeight="1" x14ac:dyDescent="0.4">
      <c r="C118" s="375"/>
      <c r="D118" s="376"/>
      <c r="E118" s="376"/>
      <c r="F118" s="376"/>
      <c r="G118" s="376"/>
      <c r="H118" s="376"/>
      <c r="I118" s="376"/>
      <c r="J118" s="376"/>
      <c r="K118" s="376"/>
      <c r="L118" s="376"/>
      <c r="M118" s="376"/>
      <c r="N118" s="376"/>
      <c r="O118" s="376"/>
      <c r="P118" s="376"/>
      <c r="Q118" s="376"/>
      <c r="R118" s="376"/>
      <c r="S118" s="376"/>
      <c r="T118" s="376"/>
      <c r="U118" s="376"/>
      <c r="V118" s="376"/>
      <c r="W118" s="376"/>
      <c r="X118" s="376"/>
      <c r="Y118" s="376"/>
      <c r="Z118" s="376"/>
      <c r="AA118" s="376"/>
      <c r="AB118" s="376"/>
      <c r="AC118" s="376"/>
      <c r="AD118" s="376"/>
      <c r="AE118" s="2"/>
      <c r="AF118" s="8"/>
    </row>
    <row r="119" spans="3:32" ht="136.15" customHeight="1" x14ac:dyDescent="0.2">
      <c r="C119" s="375"/>
      <c r="D119" s="376"/>
      <c r="E119" s="376"/>
      <c r="F119" s="376"/>
      <c r="G119" s="376"/>
      <c r="H119" s="376"/>
      <c r="I119" s="376"/>
      <c r="J119" s="376"/>
      <c r="K119" s="376"/>
      <c r="L119" s="376"/>
      <c r="M119" s="376"/>
      <c r="N119" s="376"/>
      <c r="O119" s="376"/>
      <c r="P119" s="376"/>
      <c r="Q119" s="376"/>
      <c r="R119" s="376"/>
      <c r="S119" s="376"/>
      <c r="T119" s="376"/>
      <c r="U119" s="376"/>
      <c r="V119" s="376"/>
      <c r="W119" s="376"/>
      <c r="X119" s="376"/>
      <c r="Y119" s="376"/>
      <c r="Z119" s="376"/>
      <c r="AA119" s="376"/>
      <c r="AB119" s="376"/>
      <c r="AC119" s="376"/>
      <c r="AD119" s="376"/>
      <c r="AF119" s="12"/>
    </row>
    <row r="120" spans="3:32" ht="37.5" x14ac:dyDescent="0.2">
      <c r="C120" s="375"/>
      <c r="D120" s="376"/>
      <c r="E120" s="376"/>
      <c r="F120" s="376"/>
      <c r="G120" s="376"/>
      <c r="H120" s="376"/>
      <c r="I120" s="376"/>
      <c r="J120" s="376"/>
      <c r="K120" s="376"/>
      <c r="L120" s="376"/>
      <c r="M120" s="376"/>
      <c r="N120" s="376"/>
      <c r="O120" s="376"/>
      <c r="P120" s="376"/>
      <c r="Q120" s="376"/>
      <c r="R120" s="376"/>
      <c r="S120" s="376"/>
      <c r="T120" s="376"/>
      <c r="U120" s="376"/>
      <c r="V120" s="376"/>
      <c r="W120" s="376"/>
      <c r="X120" s="376"/>
      <c r="Y120" s="376"/>
      <c r="Z120" s="376"/>
      <c r="AA120" s="376"/>
      <c r="AB120" s="376"/>
      <c r="AC120" s="376"/>
      <c r="AD120" s="376"/>
      <c r="AF120" s="8"/>
    </row>
    <row r="121" spans="3:32" ht="37.5" x14ac:dyDescent="0.2">
      <c r="C121" s="296"/>
      <c r="D121" s="366"/>
      <c r="E121" s="366"/>
      <c r="F121" s="366"/>
      <c r="G121" s="366"/>
      <c r="H121" s="366"/>
      <c r="I121" s="366"/>
      <c r="J121" s="366"/>
      <c r="K121" s="366"/>
      <c r="L121" s="366"/>
      <c r="M121" s="366"/>
      <c r="N121" s="366"/>
      <c r="O121" s="366"/>
      <c r="P121" s="366"/>
      <c r="Q121" s="366"/>
      <c r="R121" s="366"/>
      <c r="S121" s="366"/>
      <c r="T121" s="366"/>
      <c r="U121" s="366"/>
      <c r="V121" s="366"/>
      <c r="W121" s="366"/>
      <c r="X121" s="366"/>
      <c r="Y121" s="366"/>
      <c r="Z121" s="366"/>
      <c r="AA121" s="366"/>
      <c r="AB121" s="366"/>
      <c r="AC121" s="366"/>
      <c r="AD121" s="366"/>
    </row>
    <row r="136" spans="32:32" ht="60" x14ac:dyDescent="0.8">
      <c r="AF136" s="13"/>
    </row>
  </sheetData>
  <mergeCells count="116">
    <mergeCell ref="C86:AD86"/>
    <mergeCell ref="C87:AD87"/>
    <mergeCell ref="C84:AD84"/>
    <mergeCell ref="C121:AD121"/>
    <mergeCell ref="C108:AD108"/>
    <mergeCell ref="C102:AD102"/>
    <mergeCell ref="C97:AD97"/>
    <mergeCell ref="C95:AD95"/>
    <mergeCell ref="C110:AD110"/>
    <mergeCell ref="C109:AD109"/>
    <mergeCell ref="C96:AD96"/>
    <mergeCell ref="C107:AD107"/>
    <mergeCell ref="C104:AD104"/>
    <mergeCell ref="C106:AD106"/>
    <mergeCell ref="C103:AD103"/>
    <mergeCell ref="C105:AD105"/>
    <mergeCell ref="C118:AD118"/>
    <mergeCell ref="C119:AD119"/>
    <mergeCell ref="C116:AD116"/>
    <mergeCell ref="C120:AD120"/>
    <mergeCell ref="C117:AD117"/>
    <mergeCell ref="C113:AD113"/>
    <mergeCell ref="C115:AD115"/>
    <mergeCell ref="C111:AD111"/>
    <mergeCell ref="C114:AD114"/>
    <mergeCell ref="C85:AD85"/>
    <mergeCell ref="C6:AD7"/>
    <mergeCell ref="C48:AD48"/>
    <mergeCell ref="C10:AD10"/>
    <mergeCell ref="C9:AD9"/>
    <mergeCell ref="C14:AD14"/>
    <mergeCell ref="C51:AD51"/>
    <mergeCell ref="C50:AD50"/>
    <mergeCell ref="C8:AD8"/>
    <mergeCell ref="Z28:AD28"/>
    <mergeCell ref="Z16:AD16"/>
    <mergeCell ref="Z44:AD44"/>
    <mergeCell ref="Z46:AD46"/>
    <mergeCell ref="Z45:AD45"/>
    <mergeCell ref="AA23:AD23"/>
    <mergeCell ref="C11:AD11"/>
    <mergeCell ref="C15:AD15"/>
    <mergeCell ref="AA26:AD26"/>
    <mergeCell ref="AA27:AD27"/>
    <mergeCell ref="AA30:AD30"/>
    <mergeCell ref="AA24:AD24"/>
    <mergeCell ref="C33:AD33"/>
    <mergeCell ref="AA20:AD20"/>
    <mergeCell ref="AA25:AD25"/>
    <mergeCell ref="AA31:AD31"/>
    <mergeCell ref="AA29:AD29"/>
    <mergeCell ref="AA19:AD19"/>
    <mergeCell ref="C63:AD63"/>
    <mergeCell ref="C58:AD58"/>
    <mergeCell ref="C55:AD55"/>
    <mergeCell ref="C64:AD64"/>
    <mergeCell ref="C81:AD81"/>
    <mergeCell ref="C82:AD82"/>
    <mergeCell ref="C66:AD66"/>
    <mergeCell ref="C67:AD67"/>
    <mergeCell ref="C34:AE34"/>
    <mergeCell ref="C49:AD49"/>
    <mergeCell ref="C52:AD52"/>
    <mergeCell ref="C53:AD53"/>
    <mergeCell ref="C65:AD65"/>
    <mergeCell ref="C42:AD42"/>
    <mergeCell ref="C68:AD68"/>
    <mergeCell ref="C76:AD76"/>
    <mergeCell ref="AA17:AD17"/>
    <mergeCell ref="Z35:AD35"/>
    <mergeCell ref="Z36:AD36"/>
    <mergeCell ref="AM6:AO6"/>
    <mergeCell ref="C5:AO5"/>
    <mergeCell ref="C92:AD92"/>
    <mergeCell ref="C112:AD112"/>
    <mergeCell ref="C60:AD60"/>
    <mergeCell ref="C89:AD89"/>
    <mergeCell ref="C90:AD90"/>
    <mergeCell ref="C56:AD56"/>
    <mergeCell ref="C57:AD57"/>
    <mergeCell ref="C93:AD93"/>
    <mergeCell ref="C62:AD62"/>
    <mergeCell ref="C91:AD91"/>
    <mergeCell ref="C69:AD69"/>
    <mergeCell ref="C79:AD79"/>
    <mergeCell ref="C80:AD80"/>
    <mergeCell ref="C61:AD61"/>
    <mergeCell ref="C88:AD88"/>
    <mergeCell ref="C78:AD78"/>
    <mergeCell ref="C47:AD47"/>
    <mergeCell ref="C54:AD54"/>
    <mergeCell ref="AA32:AD32"/>
    <mergeCell ref="AD2:AO2"/>
    <mergeCell ref="AD1:AO1"/>
    <mergeCell ref="AD3:AO3"/>
    <mergeCell ref="AD4:AO4"/>
    <mergeCell ref="C83:AD83"/>
    <mergeCell ref="Z37:AD37"/>
    <mergeCell ref="C70:AD70"/>
    <mergeCell ref="C71:AD71"/>
    <mergeCell ref="C77:AD77"/>
    <mergeCell ref="C72:AD72"/>
    <mergeCell ref="C73:AD73"/>
    <mergeCell ref="C74:AD74"/>
    <mergeCell ref="C75:AD75"/>
    <mergeCell ref="C13:AD13"/>
    <mergeCell ref="C43:AD43"/>
    <mergeCell ref="C40:AD40"/>
    <mergeCell ref="C41:AD41"/>
    <mergeCell ref="C39:AD39"/>
    <mergeCell ref="C38:AD38"/>
    <mergeCell ref="AA21:AD21"/>
    <mergeCell ref="AA18:AD18"/>
    <mergeCell ref="AA22:AD22"/>
    <mergeCell ref="C59:AD59"/>
    <mergeCell ref="C12:AD12"/>
  </mergeCells>
  <phoneticPr fontId="0" type="noConversion"/>
  <pageMargins left="0.39370078740157483" right="0.39370078740157483" top="0.98425196850393704" bottom="0.39370078740157483" header="0.31496062992125984" footer="0.19685039370078741"/>
  <pageSetup paperSize="9" scale="48" fitToHeight="0" orientation="landscape" r:id="rId1"/>
  <headerFooter alignWithMargins="0">
    <oddFooter>&amp;R&amp;P</oddFooter>
  </headerFooter>
  <rowBreaks count="1" manualBreakCount="1">
    <brk id="22" min="2" max="4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МБТ 2025-2027</vt:lpstr>
      <vt:lpstr>'МБТ 2025-2027'!Область_печати</vt:lpstr>
    </vt:vector>
  </TitlesOfParts>
  <Company>MinFin 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Третий</dc:creator>
  <cp:lastModifiedBy>Владелец</cp:lastModifiedBy>
  <cp:lastPrinted>2025-11-06T07:55:24Z</cp:lastPrinted>
  <dcterms:created xsi:type="dcterms:W3CDTF">2005-09-14T12:04:44Z</dcterms:created>
  <dcterms:modified xsi:type="dcterms:W3CDTF">2025-11-21T12:55:43Z</dcterms:modified>
</cp:coreProperties>
</file>